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141" documentId="13_ncr:1_{C8CC7D89-9068-A345-8273-8D663489243D}" xr6:coauthVersionLast="47" xr6:coauthVersionMax="47" xr10:uidLastSave="{98B8D378-AF9C-4A03-B4EB-308A9876979B}"/>
  <bookViews>
    <workbookView xWindow="-110" yWindow="-110" windowWidth="19420" windowHeight="10420" activeTab="1" xr2:uid="{06B515F7-E87C-2243-9948-31443E7670DF}"/>
  </bookViews>
  <sheets>
    <sheet name="Results" sheetId="9" r:id="rId1"/>
    <sheet name="Results (2)" sheetId="13" r:id="rId2"/>
    <sheet name="Variant ddPCR data" sheetId="8" r:id="rId3"/>
    <sheet name="Results N2 N1 &quot;Regular&quot; samples" sheetId="11" r:id="rId4"/>
    <sheet name="Results N2 N1 &quot;Regular&quot; sam (2)" sheetId="12" r:id="rId5"/>
    <sheet name="Variant N1 N2 ddPCR data" sheetId="10" r:id="rId6"/>
    <sheet name="Regular N1 N2 ddPCR data" sheetId="3" r:id="rId7"/>
    <sheet name="Layout Variant assays" sheetId="1" r:id="rId8"/>
    <sheet name="Layout N1 N2" sheetId="5" r:id="rId9"/>
    <sheet name="Figures" sheetId="7" r:id="rId10"/>
  </sheets>
  <definedNames>
    <definedName name="_xlnm._FilterDatabase" localSheetId="6" hidden="1">'Regular N1 N2 ddPCR data'!$A$1:$BA$1</definedName>
    <definedName name="_xlnm._FilterDatabase" localSheetId="0" hidden="1">Results!$B$2:$J$2</definedName>
    <definedName name="_xlnm._FilterDatabase" localSheetId="3" hidden="1">'Results N2 N1 "Regular" samples'!$B$2:$E$2</definedName>
    <definedName name="_xlnm._FilterDatabase" localSheetId="2" hidden="1">'Variant ddPCR data'!$A$1:$BA$1</definedName>
    <definedName name="_xlnm._FilterDatabase" localSheetId="5" hidden="1">'Variant N1 N2 ddPCR data'!$A$1:$AS$1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17" i="10" l="1"/>
  <c r="F17" i="10"/>
  <c r="E19" i="10"/>
  <c r="F19" i="10"/>
  <c r="E21" i="10"/>
  <c r="F21" i="10"/>
  <c r="E23" i="10"/>
  <c r="F23" i="10"/>
  <c r="E25" i="10"/>
  <c r="F25" i="10"/>
  <c r="E27" i="10"/>
  <c r="F27" i="10"/>
  <c r="E29" i="10"/>
  <c r="F29" i="10"/>
  <c r="E31" i="10"/>
  <c r="F31" i="10"/>
  <c r="E5" i="10"/>
  <c r="F5" i="10"/>
  <c r="E7" i="10"/>
  <c r="F7" i="10"/>
  <c r="E9" i="10"/>
  <c r="F9" i="10"/>
  <c r="E11" i="10"/>
  <c r="F11" i="10"/>
  <c r="E13" i="10"/>
  <c r="F13" i="10"/>
  <c r="E15" i="10"/>
  <c r="F15" i="10"/>
  <c r="E33" i="10"/>
  <c r="F33" i="10"/>
  <c r="E2" i="10"/>
  <c r="F2" i="10"/>
  <c r="E16" i="10"/>
  <c r="F16" i="10"/>
  <c r="E18" i="10"/>
  <c r="F18" i="10"/>
  <c r="E20" i="10"/>
  <c r="F20" i="10"/>
  <c r="E22" i="10"/>
  <c r="F22" i="10"/>
  <c r="E24" i="10"/>
  <c r="F24" i="10"/>
  <c r="E26" i="10"/>
  <c r="F26" i="10"/>
  <c r="E28" i="10"/>
  <c r="F28" i="10"/>
  <c r="E30" i="10"/>
  <c r="F30" i="10"/>
  <c r="E4" i="10"/>
  <c r="F4" i="10"/>
  <c r="E6" i="10"/>
  <c r="F6" i="10"/>
  <c r="E8" i="10"/>
  <c r="F8" i="10"/>
  <c r="E10" i="10"/>
  <c r="F10" i="10"/>
  <c r="E12" i="10"/>
  <c r="F12" i="10"/>
  <c r="E14" i="10"/>
  <c r="F14" i="10"/>
  <c r="E32" i="10"/>
  <c r="F32" i="10"/>
  <c r="F3" i="10"/>
  <c r="E3" i="10"/>
  <c r="F33" i="1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D27" i="3" l="1"/>
  <c r="D29" i="3"/>
  <c r="D3" i="3"/>
  <c r="D5" i="3"/>
  <c r="D7" i="3"/>
  <c r="D9" i="3"/>
  <c r="D11" i="3"/>
  <c r="D13" i="3"/>
  <c r="D31" i="3"/>
  <c r="D15" i="3"/>
  <c r="D17" i="3"/>
  <c r="D19" i="3"/>
  <c r="D21" i="3"/>
  <c r="D23" i="3"/>
  <c r="D25" i="3"/>
  <c r="D33" i="3"/>
  <c r="D26" i="3"/>
  <c r="D28" i="3"/>
  <c r="D2" i="3"/>
  <c r="D4" i="3"/>
  <c r="D6" i="3"/>
  <c r="D8" i="3"/>
  <c r="D10" i="3"/>
  <c r="D12" i="3"/>
  <c r="D30" i="3"/>
  <c r="D14" i="3"/>
  <c r="D16" i="3"/>
  <c r="D18" i="3"/>
  <c r="D20" i="3"/>
  <c r="D22" i="3"/>
  <c r="D24" i="3"/>
  <c r="D32" i="3"/>
  <c r="I23" i="1"/>
  <c r="I22" i="1"/>
  <c r="I21" i="1"/>
  <c r="I20" i="1"/>
  <c r="I19" i="1"/>
  <c r="I25" i="1"/>
  <c r="J25" i="1" s="1"/>
  <c r="J211" i="9" l="1"/>
  <c r="I211" i="9"/>
  <c r="J209" i="9"/>
  <c r="I209" i="9"/>
  <c r="J207" i="9"/>
  <c r="I207" i="9"/>
  <c r="J205" i="9"/>
  <c r="I205" i="9"/>
  <c r="J203" i="9"/>
  <c r="I203" i="9"/>
  <c r="J201" i="9"/>
  <c r="I201" i="9"/>
  <c r="J197" i="9"/>
  <c r="I197" i="9"/>
  <c r="J195" i="9"/>
  <c r="I195" i="9"/>
  <c r="J193" i="9"/>
  <c r="I193" i="9"/>
  <c r="J191" i="9"/>
  <c r="I191" i="9"/>
  <c r="J189" i="9"/>
  <c r="I189" i="9"/>
  <c r="J187" i="9"/>
  <c r="I187" i="9"/>
  <c r="J183" i="9"/>
  <c r="I183" i="9"/>
  <c r="J181" i="9"/>
  <c r="I181" i="9"/>
  <c r="J179" i="9"/>
  <c r="I179" i="9"/>
  <c r="J177" i="9"/>
  <c r="I177" i="9"/>
  <c r="J175" i="9"/>
  <c r="I175" i="9"/>
  <c r="J173" i="9"/>
  <c r="I173" i="9"/>
  <c r="J169" i="9"/>
  <c r="I169" i="9"/>
  <c r="J167" i="9"/>
  <c r="I167" i="9"/>
  <c r="J165" i="9"/>
  <c r="I165" i="9"/>
  <c r="J163" i="9"/>
  <c r="I163" i="9"/>
  <c r="J161" i="9"/>
  <c r="I161" i="9"/>
  <c r="J159" i="9"/>
  <c r="I159" i="9"/>
  <c r="J155" i="9"/>
  <c r="I155" i="9"/>
  <c r="J153" i="9"/>
  <c r="I153" i="9"/>
  <c r="J151" i="9"/>
  <c r="I151" i="9"/>
  <c r="J149" i="9"/>
  <c r="I149" i="9"/>
  <c r="J147" i="9"/>
  <c r="I147" i="9"/>
  <c r="J145" i="9"/>
  <c r="I145" i="9"/>
  <c r="J141" i="9"/>
  <c r="I141" i="9"/>
  <c r="J139" i="9"/>
  <c r="I139" i="9"/>
  <c r="J137" i="9"/>
  <c r="I137" i="9"/>
  <c r="J135" i="9"/>
  <c r="I135" i="9"/>
  <c r="J133" i="9"/>
  <c r="I133" i="9"/>
  <c r="J131" i="9"/>
  <c r="I131" i="9"/>
  <c r="J127" i="9"/>
  <c r="I127" i="9"/>
  <c r="J125" i="9"/>
  <c r="I125" i="9"/>
  <c r="J123" i="9"/>
  <c r="I123" i="9"/>
  <c r="J121" i="9"/>
  <c r="I121" i="9"/>
  <c r="J119" i="9"/>
  <c r="I119" i="9"/>
  <c r="J117" i="9"/>
  <c r="I117" i="9"/>
  <c r="J113" i="9"/>
  <c r="I113" i="9"/>
  <c r="J111" i="9"/>
  <c r="I111" i="9"/>
  <c r="J109" i="9"/>
  <c r="I109" i="9"/>
  <c r="J107" i="9"/>
  <c r="I107" i="9"/>
  <c r="J105" i="9"/>
  <c r="I105" i="9"/>
  <c r="J103" i="9"/>
  <c r="I103" i="9"/>
  <c r="J99" i="9"/>
  <c r="I99" i="9"/>
  <c r="J97" i="9"/>
  <c r="I97" i="9"/>
  <c r="J95" i="9"/>
  <c r="I95" i="9"/>
  <c r="J93" i="9"/>
  <c r="I93" i="9"/>
  <c r="J91" i="9"/>
  <c r="I91" i="9"/>
  <c r="J89" i="9"/>
  <c r="I89" i="9"/>
  <c r="J85" i="9"/>
  <c r="I85" i="9"/>
  <c r="J83" i="9"/>
  <c r="I83" i="9"/>
  <c r="J81" i="9"/>
  <c r="I81" i="9"/>
  <c r="J79" i="9"/>
  <c r="I79" i="9"/>
  <c r="J77" i="9"/>
  <c r="I77" i="9"/>
  <c r="J75" i="9"/>
  <c r="I75" i="9"/>
  <c r="J71" i="9"/>
  <c r="I71" i="9"/>
  <c r="J69" i="9"/>
  <c r="I69" i="9"/>
  <c r="J67" i="9"/>
  <c r="I67" i="9"/>
  <c r="J65" i="9"/>
  <c r="I65" i="9"/>
  <c r="J63" i="9"/>
  <c r="I63" i="9"/>
  <c r="J61" i="9"/>
  <c r="I61" i="9"/>
  <c r="J57" i="9"/>
  <c r="I57" i="9"/>
  <c r="J55" i="9"/>
  <c r="I55" i="9"/>
  <c r="J53" i="9"/>
  <c r="I53" i="9"/>
  <c r="J51" i="9"/>
  <c r="I51" i="9"/>
  <c r="J49" i="9"/>
  <c r="I49" i="9"/>
  <c r="J47" i="9"/>
  <c r="I47" i="9"/>
  <c r="J43" i="9"/>
  <c r="I43" i="9"/>
  <c r="J41" i="9"/>
  <c r="I41" i="9"/>
  <c r="J39" i="9"/>
  <c r="I39" i="9"/>
  <c r="J37" i="9"/>
  <c r="I37" i="9"/>
  <c r="J35" i="9"/>
  <c r="I35" i="9"/>
  <c r="J33" i="9"/>
  <c r="I33" i="9"/>
  <c r="J29" i="9"/>
  <c r="I29" i="9"/>
  <c r="J27" i="9"/>
  <c r="I27" i="9"/>
  <c r="J25" i="9"/>
  <c r="I25" i="9"/>
  <c r="J23" i="9"/>
  <c r="I23" i="9"/>
  <c r="J21" i="9"/>
  <c r="I21" i="9"/>
  <c r="J19" i="9"/>
  <c r="I19" i="9"/>
  <c r="J15" i="9"/>
  <c r="I15" i="9"/>
  <c r="J13" i="9"/>
  <c r="I13" i="9"/>
  <c r="J11" i="9"/>
  <c r="I11" i="9"/>
  <c r="J9" i="9"/>
  <c r="I9" i="9"/>
  <c r="J7" i="9"/>
  <c r="I7" i="9"/>
  <c r="J5" i="9"/>
  <c r="I5" i="9"/>
  <c r="D35" i="5" l="1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23" i="1" l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<sst xmlns="http://schemas.openxmlformats.org/spreadsheetml/2006/main" count="1643" uniqueCount="266">
  <si>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</si>
  <si>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</si>
  <si>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</si>
  <si>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</si>
  <si>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</si>
  <si>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</si>
  <si>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</si>
  <si>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</si>
  <si>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</si>
  <si>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</si>
  <si>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</si>
  <si>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</si>
  <si>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</si>
  <si>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</si>
  <si>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</si>
  <si>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</si>
  <si>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</si>
  <si>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</si>
  <si>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</si>
  <si>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</si>
  <si>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</si>
  <si>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</si>
  <si>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</si>
  <si>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</si>
  <si>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</si>
  <si>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</si>
  <si>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</si>
  <si>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</si>
  <si>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</si>
  <si>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</si>
  <si>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</si>
  <si>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</si>
  <si>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K417N</t>
  </si>
  <si>
    <t>22813G&gt;T</t>
  </si>
  <si>
    <t>MDS817055273</t>
  </si>
  <si>
    <t>+</t>
  </si>
  <si>
    <t>-</t>
  </si>
  <si>
    <t>Well</t>
  </si>
  <si>
    <t>Sample</t>
  </si>
  <si>
    <t>Target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</si>
  <si>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</si>
  <si>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</si>
  <si>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</si>
  <si>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</si>
  <si>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</si>
  <si>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</si>
  <si>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</si>
  <si>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</si>
  <si>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</si>
  <si>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</si>
  <si>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</si>
  <si>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</si>
  <si>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</si>
  <si>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</si>
  <si>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</si>
  <si>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</si>
  <si>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</si>
  <si>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</si>
  <si>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</si>
  <si>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</si>
  <si>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</si>
  <si>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</si>
  <si>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</si>
  <si>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</si>
  <si>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</si>
  <si>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</si>
  <si>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</si>
  <si>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</si>
  <si>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</si>
  <si>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</si>
  <si>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</si>
  <si>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</si>
  <si>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</si>
  <si>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</si>
  <si>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</si>
  <si>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</si>
  <si>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</si>
  <si>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</si>
  <si>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</si>
  <si>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</si>
  <si>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</si>
  <si>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</si>
  <si>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</si>
  <si>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</si>
  <si>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</si>
  <si>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</si>
  <si>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</si>
  <si>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</si>
  <si>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</si>
  <si>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</si>
  <si>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</si>
  <si>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</si>
  <si>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</si>
  <si>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</si>
  <si>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</si>
  <si>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</si>
  <si>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</si>
  <si>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</si>
  <si>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</si>
  <si>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</si>
  <si>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</si>
  <si>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</si>
  <si>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</si>
  <si>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</si>
  <si>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</si>
  <si>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</si>
  <si>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</si>
  <si>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</si>
  <si>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</si>
  <si>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</si>
  <si>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</si>
  <si>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</si>
  <si>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</si>
  <si>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</si>
  <si>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</si>
  <si>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</si>
  <si>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</si>
  <si>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</si>
  <si>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</si>
  <si>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</si>
  <si>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</si>
  <si>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B04</t>
  </si>
  <si>
    <t>C04</t>
  </si>
  <si>
    <t>D04</t>
  </si>
  <si>
    <t>E04</t>
  </si>
  <si>
    <t>F04</t>
  </si>
  <si>
    <t>G04</t>
  </si>
  <si>
    <t>H04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</si>
  <si>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</si>
  <si>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</si>
  <si>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</si>
  <si>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</si>
  <si>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</si>
  <si>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</si>
  <si>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</si>
  <si>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</si>
  <si>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</si>
  <si>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</si>
  <si>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</si>
  <si>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</si>
  <si>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</si>
  <si>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</si>
  <si>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</si>
  <si>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</si>
  <si>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</si>
  <si>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</si>
  <si>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</si>
  <si>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</si>
  <si>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</si>
  <si>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</si>
  <si>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</si>
  <si>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</si>
  <si>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</si>
  <si>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</si>
  <si>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</si>
  <si>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</si>
  <si>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</si>
  <si>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</si>
  <si>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</si>
  <si>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</si>
  <si>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</si>
  <si>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</si>
  <si>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 xml:space="preserve"> D80A</t>
  </si>
  <si>
    <t>21801A&gt;C Mutant</t>
  </si>
  <si>
    <t>21801A&gt;C WT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</si>
  <si>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</si>
  <si>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</si>
  <si>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</si>
  <si>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</si>
  <si>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</si>
  <si>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</si>
  <si>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</si>
  <si>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</si>
  <si>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</si>
  <si>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</si>
  <si>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</si>
  <si>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</si>
  <si>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</si>
  <si>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</si>
  <si>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</si>
  <si>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</si>
  <si>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</si>
  <si>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</si>
  <si>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</si>
  <si>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</si>
  <si>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</si>
  <si>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</si>
  <si>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</si>
  <si>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</si>
  <si>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</si>
  <si>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</si>
  <si>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</si>
  <si>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</si>
  <si>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</si>
  <si>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</si>
  <si>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</si>
  <si>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</si>
  <si>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</si>
  <si>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</si>
  <si>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</si>
  <si>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L452R</t>
  </si>
  <si>
    <t>Variant samples</t>
  </si>
  <si>
    <t>Regular samples</t>
  </si>
  <si>
    <t>22917T&gt;G, Mutant</t>
  </si>
  <si>
    <t>22917T&gt;G, WT</t>
  </si>
  <si>
    <t>(4) K417N</t>
  </si>
  <si>
    <t>(5) L452R</t>
  </si>
  <si>
    <t>H08</t>
  </si>
  <si>
    <t>H10</t>
  </si>
  <si>
    <t>9247</t>
  </si>
  <si>
    <t>9255</t>
  </si>
  <si>
    <t>9268</t>
  </si>
  <si>
    <t>9277</t>
  </si>
  <si>
    <t>9288</t>
  </si>
  <si>
    <t>9291</t>
  </si>
  <si>
    <t>9302</t>
  </si>
  <si>
    <t>10017</t>
  </si>
  <si>
    <t>10027</t>
  </si>
  <si>
    <t>10033</t>
  </si>
  <si>
    <t>10042</t>
  </si>
  <si>
    <t>10057</t>
  </si>
  <si>
    <t>10061</t>
  </si>
  <si>
    <t>9306</t>
  </si>
  <si>
    <t>9308</t>
  </si>
  <si>
    <t>10012</t>
  </si>
  <si>
    <t>10013</t>
  </si>
  <si>
    <t>10021</t>
  </si>
  <si>
    <t>10023</t>
  </si>
  <si>
    <t>10031</t>
  </si>
  <si>
    <t>10035</t>
  </si>
  <si>
    <t>10043</t>
  </si>
  <si>
    <t>10044</t>
  </si>
  <si>
    <t>10052</t>
  </si>
  <si>
    <t>10053</t>
  </si>
  <si>
    <t>10062</t>
  </si>
  <si>
    <t>10063</t>
  </si>
  <si>
    <t>Patient B.1.617.2</t>
  </si>
  <si>
    <t>Patient AY.3.1</t>
  </si>
  <si>
    <t>Twist 15</t>
  </si>
  <si>
    <t xml:space="preserve">Twist 18 </t>
  </si>
  <si>
    <t>E484Q</t>
  </si>
  <si>
    <t>Conc input (copies/µL)</t>
  </si>
  <si>
    <t>Conc(copies/µL)</t>
  </si>
  <si>
    <t>Status</t>
  </si>
  <si>
    <t>Experiment</t>
  </si>
  <si>
    <t>SampleType</t>
  </si>
  <si>
    <t>TargetType</t>
  </si>
  <si>
    <t>DyeName(s)</t>
  </si>
  <si>
    <t>Copies/20µLWell</t>
  </si>
  <si>
    <t>Manual</t>
  </si>
  <si>
    <t>DQ</t>
  </si>
  <si>
    <t>Unknown</t>
  </si>
  <si>
    <t>One-Step RT-ddPCR Kit for Probes</t>
  </si>
  <si>
    <t>FAM</t>
  </si>
  <si>
    <t>A04</t>
  </si>
  <si>
    <t>A08</t>
  </si>
  <si>
    <t>A10</t>
  </si>
  <si>
    <t>Conc(copies/µl of input sample)</t>
  </si>
  <si>
    <t>RG Conc. (ng/ul)</t>
  </si>
  <si>
    <t>K417N(WT)</t>
  </si>
  <si>
    <t>HEX</t>
  </si>
  <si>
    <t>D11</t>
  </si>
  <si>
    <t>D12</t>
  </si>
  <si>
    <t>L452R WT</t>
  </si>
  <si>
    <t>E11</t>
  </si>
  <si>
    <t>E12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</si>
</sst>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  <font>
      <b/>
      <sz val="11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C79DEE"/>
        <bgColor indexed="64"/>
      </patternFill>
    </fill>
    <fill>
      <patternFill patternType="solid">
        <fgColor theme="0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9" fillId="0" borderId="0"/>
    <xf numFmtId="0" fontId="15" fillId="0" borderId="0"/>
  </cellStyleXfs>
  <cellXfs count="215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2" xfId="0" applyFont="1" applyBorder="1"/>
    <xf numFmtId="0" fontId="2" fillId="0" borderId="4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9" xfId="0" applyFont="1" applyBorder="1"/>
    <xf numFmtId="0" fontId="2" fillId="0" borderId="10" xfId="0" applyFont="1" applyBorder="1"/>
    <xf numFmtId="0" fontId="4" fillId="0" borderId="11" xfId="0" applyFont="1" applyBorder="1"/>
    <xf numFmtId="0" fontId="2" fillId="0" borderId="14" xfId="0" applyFont="1" applyBorder="1"/>
    <xf numFmtId="0" fontId="3" fillId="0" borderId="4" xfId="0" applyFont="1" applyBorder="1"/>
    <xf numFmtId="0" fontId="3" fillId="0" borderId="3" xfId="0" applyFont="1" applyBorder="1" applyAlignment="1"/>
    <xf numFmtId="0" fontId="0" fillId="0" borderId="13" xfId="0" applyBorder="1"/>
    <xf numFmtId="0" fontId="3" fillId="0" borderId="14" xfId="0" applyFont="1" applyBorder="1" applyAlignment="1"/>
    <xf numFmtId="0" fontId="2" fillId="0" borderId="6" xfId="0" applyFont="1" applyBorder="1"/>
    <xf numFmtId="0" fontId="2" fillId="0" borderId="8" xfId="0" applyFont="1" applyBorder="1"/>
    <xf numFmtId="0" fontId="4" fillId="2" borderId="6" xfId="0" applyFont="1" applyFill="1" applyBorder="1"/>
    <xf numFmtId="0" fontId="4" fillId="2" borderId="11" xfId="0" applyFont="1" applyFill="1" applyBorder="1"/>
    <xf numFmtId="0" fontId="4" fillId="0" borderId="12" xfId="0" applyFont="1" applyFill="1" applyBorder="1"/>
    <xf numFmtId="0" fontId="4" fillId="0" borderId="8" xfId="0" applyFont="1" applyFill="1" applyBorder="1"/>
    <xf numFmtId="0" fontId="0" fillId="0" borderId="0" xfId="0" applyAlignment="1">
      <alignment horizontal="center" vertical="center"/>
    </xf>
    <xf numFmtId="0" fontId="13" fillId="0" borderId="1" xfId="0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/>
    </xf>
    <xf numFmtId="0" fontId="2" fillId="4" borderId="13" xfId="0" applyFont="1" applyFill="1" applyBorder="1"/>
    <xf numFmtId="0" fontId="3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2" xfId="0" applyFill="1" applyBorder="1"/>
    <xf numFmtId="0" fontId="14" fillId="0" borderId="2" xfId="0" applyFont="1" applyBorder="1" applyAlignment="1">
      <alignment horizontal="center" vertical="center"/>
    </xf>
    <xf numFmtId="0" fontId="14" fillId="0" borderId="3" xfId="0" applyFont="1" applyBorder="1" applyAlignment="1">
      <alignment horizontal="center" vertical="center"/>
    </xf>
    <xf numFmtId="0" fontId="14" fillId="0" borderId="4" xfId="0" applyFont="1" applyBorder="1" applyAlignment="1">
      <alignment horizontal="center" vertical="center"/>
    </xf>
    <xf numFmtId="0" fontId="13" fillId="0" borderId="2" xfId="0" applyFont="1" applyFill="1" applyBorder="1" applyAlignment="1">
      <alignment horizontal="center" vertical="center"/>
    </xf>
    <xf numFmtId="0" fontId="13" fillId="0" borderId="5" xfId="0" applyFont="1" applyFill="1" applyBorder="1" applyAlignment="1">
      <alignment horizontal="center" vertical="center"/>
    </xf>
    <xf numFmtId="0" fontId="13" fillId="0" borderId="7" xfId="0" applyFont="1" applyFill="1" applyBorder="1" applyAlignment="1">
      <alignment horizontal="center" vertical="center"/>
    </xf>
    <xf numFmtId="0" fontId="14" fillId="3" borderId="5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14" fillId="3" borderId="1" xfId="0" applyFont="1" applyFill="1" applyBorder="1" applyAlignment="1">
      <alignment horizontal="center" vertical="center"/>
    </xf>
    <xf numFmtId="0" fontId="14" fillId="3" borderId="6" xfId="0" applyFont="1" applyFill="1" applyBorder="1" applyAlignment="1">
      <alignment horizontal="center" vertical="center"/>
    </xf>
    <xf numFmtId="0" fontId="9" fillId="0" borderId="0" xfId="1"/>
    <xf numFmtId="0" fontId="2" fillId="0" borderId="13" xfId="0" applyFont="1" applyBorder="1"/>
    <xf numFmtId="0" fontId="2" fillId="0" borderId="22" xfId="0" applyFont="1" applyBorder="1"/>
    <xf numFmtId="0" fontId="6" fillId="0" borderId="14" xfId="0" applyFont="1" applyFill="1" applyBorder="1" applyAlignment="1">
      <alignment horizontal="center" vertical="center"/>
    </xf>
    <xf numFmtId="0" fontId="11" fillId="0" borderId="14" xfId="0" applyFont="1" applyBorder="1" applyAlignment="1">
      <alignment horizontal="center"/>
    </xf>
    <xf numFmtId="0" fontId="11" fillId="0" borderId="22" xfId="0" applyFont="1" applyBorder="1" applyAlignment="1">
      <alignment horizontal="center"/>
    </xf>
    <xf numFmtId="0" fontId="15" fillId="0" borderId="0" xfId="2"/>
    <xf numFmtId="0" fontId="15" fillId="0" borderId="0" xfId="2" applyAlignment="1">
      <alignment horizontal="center" vertical="center"/>
    </xf>
    <xf numFmtId="0" fontId="15" fillId="0" borderId="0" xfId="2" applyAlignment="1">
      <alignment horizontal="center"/>
    </xf>
    <xf numFmtId="2" fontId="15" fillId="0" borderId="0" xfId="2" applyNumberFormat="1" applyAlignment="1">
      <alignment horizontal="center"/>
    </xf>
    <xf numFmtId="2" fontId="15" fillId="0" borderId="0" xfId="2" applyNumberFormat="1" applyAlignment="1">
      <alignment horizontal="center" vertical="center"/>
    </xf>
    <xf numFmtId="0" fontId="2" fillId="0" borderId="2" xfId="1" applyFont="1" applyBorder="1"/>
    <xf numFmtId="0" fontId="2" fillId="0" borderId="14" xfId="1" applyFont="1" applyBorder="1"/>
    <xf numFmtId="0" fontId="2" fillId="0" borderId="22" xfId="1" applyFont="1" applyBorder="1"/>
    <xf numFmtId="0" fontId="2" fillId="0" borderId="9" xfId="1" applyFont="1" applyBorder="1"/>
    <xf numFmtId="0" fontId="4" fillId="5" borderId="2" xfId="1" applyFont="1" applyFill="1" applyBorder="1" applyAlignment="1">
      <alignment horizontal="center" vertical="center"/>
    </xf>
    <xf numFmtId="0" fontId="4" fillId="5" borderId="3" xfId="1" applyFont="1" applyFill="1" applyBorder="1" applyAlignment="1">
      <alignment horizontal="center" vertical="center"/>
    </xf>
    <xf numFmtId="0" fontId="9" fillId="6" borderId="3" xfId="1" applyFill="1" applyBorder="1" applyAlignment="1">
      <alignment horizontal="center" vertical="center"/>
    </xf>
    <xf numFmtId="0" fontId="4" fillId="6" borderId="3" xfId="1" applyFont="1" applyFill="1" applyBorder="1" applyAlignment="1">
      <alignment horizontal="center" vertical="center"/>
    </xf>
    <xf numFmtId="0" fontId="9" fillId="0" borderId="3" xfId="1" applyBorder="1"/>
    <xf numFmtId="0" fontId="9" fillId="0" borderId="4" xfId="1" applyBorder="1"/>
    <xf numFmtId="0" fontId="4" fillId="5" borderId="5" xfId="1" applyFont="1" applyFill="1" applyBorder="1" applyAlignment="1">
      <alignment horizontal="center" vertical="center"/>
    </xf>
    <xf numFmtId="49" fontId="4" fillId="5" borderId="1" xfId="1" applyNumberFormat="1" applyFont="1" applyFill="1" applyBorder="1" applyAlignment="1">
      <alignment horizontal="center" vertical="center"/>
    </xf>
    <xf numFmtId="0" fontId="9" fillId="6" borderId="1" xfId="1" applyFill="1" applyBorder="1" applyAlignment="1">
      <alignment horizontal="center" vertical="center"/>
    </xf>
    <xf numFmtId="0" fontId="9" fillId="0" borderId="1" xfId="1" applyBorder="1"/>
    <xf numFmtId="0" fontId="4" fillId="5" borderId="1" xfId="1" applyFont="1" applyFill="1" applyBorder="1" applyAlignment="1">
      <alignment horizontal="center" vertical="center"/>
    </xf>
    <xf numFmtId="0" fontId="9" fillId="0" borderId="6" xfId="1" applyBorder="1"/>
    <xf numFmtId="0" fontId="2" fillId="0" borderId="10" xfId="1" applyFont="1" applyBorder="1"/>
    <xf numFmtId="0" fontId="4" fillId="5" borderId="7" xfId="1" applyFont="1" applyFill="1" applyBorder="1" applyAlignment="1">
      <alignment horizontal="center" vertical="center"/>
    </xf>
    <xf numFmtId="0" fontId="4" fillId="5" borderId="15" xfId="1" applyFont="1" applyFill="1" applyBorder="1" applyAlignment="1">
      <alignment horizontal="center" vertical="center"/>
    </xf>
    <xf numFmtId="0" fontId="9" fillId="6" borderId="15" xfId="1" applyFill="1" applyBorder="1" applyAlignment="1">
      <alignment horizontal="center" vertical="center"/>
    </xf>
    <xf numFmtId="0" fontId="4" fillId="6" borderId="15" xfId="1" applyFont="1" applyFill="1" applyBorder="1" applyAlignment="1">
      <alignment horizontal="center" vertical="center"/>
    </xf>
    <xf numFmtId="0" fontId="9" fillId="0" borderId="15" xfId="1" applyBorder="1"/>
    <xf numFmtId="0" fontId="9" fillId="0" borderId="8" xfId="1" applyBorder="1"/>
    <xf numFmtId="0" fontId="9" fillId="0" borderId="0" xfId="1" applyAlignment="1">
      <alignment horizontal="center" vertical="center"/>
    </xf>
    <xf numFmtId="0" fontId="2" fillId="0" borderId="0" xfId="1" applyFont="1"/>
    <xf numFmtId="0" fontId="2" fillId="0" borderId="14" xfId="1" applyFont="1" applyBorder="1" applyAlignment="1">
      <alignment horizontal="center" vertical="center"/>
    </xf>
    <xf numFmtId="0" fontId="3" fillId="5" borderId="2" xfId="1" applyFont="1" applyFill="1" applyBorder="1" applyAlignment="1">
      <alignment horizontal="center" vertical="center"/>
    </xf>
    <xf numFmtId="0" fontId="3" fillId="5" borderId="3" xfId="1" applyFont="1" applyFill="1" applyBorder="1" applyAlignment="1">
      <alignment horizontal="center" vertical="center"/>
    </xf>
    <xf numFmtId="0" fontId="3" fillId="5" borderId="19" xfId="1" applyFont="1" applyFill="1" applyBorder="1" applyAlignment="1">
      <alignment horizontal="center" vertical="center"/>
    </xf>
    <xf numFmtId="0" fontId="9" fillId="6" borderId="2" xfId="1" applyFill="1" applyBorder="1" applyAlignment="1">
      <alignment horizontal="center" vertical="center"/>
    </xf>
    <xf numFmtId="0" fontId="9" fillId="6" borderId="4" xfId="1" applyFill="1" applyBorder="1" applyAlignment="1">
      <alignment horizontal="center" vertical="center"/>
    </xf>
    <xf numFmtId="0" fontId="4" fillId="5" borderId="20" xfId="1" applyFont="1" applyFill="1" applyBorder="1" applyAlignment="1">
      <alignment horizontal="center" vertical="center"/>
    </xf>
    <xf numFmtId="0" fontId="9" fillId="6" borderId="5" xfId="1" applyFill="1" applyBorder="1" applyAlignment="1">
      <alignment horizontal="center" vertical="center"/>
    </xf>
    <xf numFmtId="0" fontId="4" fillId="6" borderId="1" xfId="1" applyFont="1" applyFill="1" applyBorder="1" applyAlignment="1">
      <alignment horizontal="center" vertical="center"/>
    </xf>
    <xf numFmtId="0" fontId="4" fillId="6" borderId="6" xfId="1" applyFont="1" applyFill="1" applyBorder="1" applyAlignment="1">
      <alignment horizontal="center" vertical="center"/>
    </xf>
    <xf numFmtId="0" fontId="4" fillId="6" borderId="5" xfId="1" applyFont="1" applyFill="1" applyBorder="1" applyAlignment="1">
      <alignment horizontal="center" vertical="center"/>
    </xf>
    <xf numFmtId="0" fontId="9" fillId="6" borderId="6" xfId="1" applyFill="1" applyBorder="1" applyAlignment="1">
      <alignment horizontal="center" vertical="center"/>
    </xf>
    <xf numFmtId="0" fontId="4" fillId="5" borderId="21" xfId="1" applyFont="1" applyFill="1" applyBorder="1" applyAlignment="1">
      <alignment horizontal="center" vertical="center"/>
    </xf>
    <xf numFmtId="0" fontId="9" fillId="6" borderId="7" xfId="1" applyFill="1" applyBorder="1" applyAlignment="1">
      <alignment horizontal="center" vertical="center"/>
    </xf>
    <xf numFmtId="0" fontId="4" fillId="6" borderId="8" xfId="1" applyFont="1" applyFill="1" applyBorder="1" applyAlignment="1">
      <alignment horizontal="center" vertical="center"/>
    </xf>
    <xf numFmtId="0" fontId="4" fillId="6" borderId="7" xfId="1" applyFont="1" applyFill="1" applyBorder="1" applyAlignment="1">
      <alignment horizontal="center" vertical="center"/>
    </xf>
    <xf numFmtId="0" fontId="9" fillId="0" borderId="13" xfId="1" applyBorder="1"/>
    <xf numFmtId="0" fontId="3" fillId="0" borderId="14" xfId="1" applyFont="1" applyBorder="1"/>
    <xf numFmtId="0" fontId="3" fillId="0" borderId="3" xfId="1" applyFont="1" applyBorder="1"/>
    <xf numFmtId="0" fontId="3" fillId="0" borderId="4" xfId="1" applyFont="1" applyBorder="1"/>
    <xf numFmtId="0" fontId="3" fillId="0" borderId="0" xfId="1" applyFont="1"/>
    <xf numFmtId="0" fontId="2" fillId="0" borderId="4" xfId="1" applyFont="1" applyBorder="1"/>
    <xf numFmtId="0" fontId="4" fillId="0" borderId="11" xfId="1" applyFont="1" applyBorder="1"/>
    <xf numFmtId="0" fontId="4" fillId="2" borderId="6" xfId="1" applyFont="1" applyFill="1" applyBorder="1"/>
    <xf numFmtId="0" fontId="4" fillId="0" borderId="0" xfId="1" applyFont="1"/>
    <xf numFmtId="0" fontId="2" fillId="0" borderId="5" xfId="1" applyFont="1" applyBorder="1"/>
    <xf numFmtId="0" fontId="2" fillId="0" borderId="6" xfId="1" applyFont="1" applyBorder="1"/>
    <xf numFmtId="0" fontId="4" fillId="2" borderId="11" xfId="1" applyFont="1" applyFill="1" applyBorder="1"/>
    <xf numFmtId="0" fontId="2" fillId="0" borderId="7" xfId="1" applyFont="1" applyBorder="1"/>
    <xf numFmtId="0" fontId="2" fillId="0" borderId="8" xfId="1" applyFont="1" applyBorder="1"/>
    <xf numFmtId="0" fontId="4" fillId="0" borderId="12" xfId="1" applyFont="1" applyBorder="1"/>
    <xf numFmtId="0" fontId="4" fillId="0" borderId="8" xfId="1" applyFont="1" applyBorder="1"/>
    <xf numFmtId="0" fontId="10" fillId="0" borderId="0" xfId="0" applyFont="1"/>
    <xf numFmtId="0" fontId="17" fillId="7" borderId="1" xfId="2" applyFont="1" applyFill="1" applyBorder="1" applyAlignment="1">
      <alignment horizontal="center" vertical="center"/>
    </xf>
    <xf numFmtId="2" fontId="18" fillId="7" borderId="1" xfId="2" applyNumberFormat="1" applyFont="1" applyFill="1" applyBorder="1" applyAlignment="1">
      <alignment horizontal="center" vertical="center" wrapText="1"/>
    </xf>
    <xf numFmtId="2" fontId="17" fillId="7" borderId="1" xfId="2" applyNumberFormat="1" applyFont="1" applyFill="1" applyBorder="1" applyAlignment="1">
      <alignment horizontal="center" vertical="center" wrapText="1"/>
    </xf>
    <xf numFmtId="0" fontId="18" fillId="0" borderId="1" xfId="2" applyFont="1" applyBorder="1" applyAlignment="1">
      <alignment horizontal="center"/>
    </xf>
    <xf numFmtId="2" fontId="18" fillId="0" borderId="1" xfId="2" applyNumberFormat="1" applyFont="1" applyBorder="1" applyAlignment="1">
      <alignment horizontal="center"/>
    </xf>
    <xf numFmtId="0" fontId="0" fillId="8" borderId="1" xfId="0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0" fontId="14" fillId="8" borderId="5" xfId="0" applyFont="1" applyFill="1" applyBorder="1" applyAlignment="1">
      <alignment horizontal="center" vertical="center"/>
    </xf>
    <xf numFmtId="0" fontId="0" fillId="8" borderId="6" xfId="0" applyFill="1" applyBorder="1"/>
    <xf numFmtId="0" fontId="3" fillId="5" borderId="17" xfId="1" applyFont="1" applyFill="1" applyBorder="1" applyAlignment="1">
      <alignment horizontal="center" vertical="center"/>
    </xf>
    <xf numFmtId="0" fontId="9" fillId="6" borderId="17" xfId="1" applyFill="1" applyBorder="1" applyAlignment="1">
      <alignment horizontal="center" vertical="center"/>
    </xf>
    <xf numFmtId="0" fontId="9" fillId="0" borderId="17" xfId="1" applyBorder="1"/>
    <xf numFmtId="0" fontId="9" fillId="6" borderId="0" xfId="1" applyFont="1" applyFill="1"/>
    <xf numFmtId="0" fontId="9" fillId="5" borderId="0" xfId="1" applyFont="1" applyFill="1"/>
    <xf numFmtId="0" fontId="15" fillId="0" borderId="1" xfId="2" applyBorder="1" applyAlignment="1">
      <alignment horizontal="center" vertical="center"/>
    </xf>
    <xf numFmtId="0" fontId="17" fillId="7" borderId="11" xfId="2" applyFont="1" applyFill="1" applyBorder="1" applyAlignment="1">
      <alignment horizontal="center" vertical="center"/>
    </xf>
    <xf numFmtId="0" fontId="6" fillId="8" borderId="14" xfId="0" applyFont="1" applyFill="1" applyBorder="1" applyAlignment="1">
      <alignment horizontal="center" vertical="center"/>
    </xf>
    <xf numFmtId="0" fontId="7" fillId="8" borderId="3" xfId="0" applyFont="1" applyFill="1" applyBorder="1" applyAlignment="1">
      <alignment horizontal="center"/>
    </xf>
    <xf numFmtId="0" fontId="8" fillId="8" borderId="1" xfId="0" applyFont="1" applyFill="1" applyBorder="1" applyAlignment="1">
      <alignment horizontal="center"/>
    </xf>
    <xf numFmtId="0" fontId="7" fillId="8" borderId="1" xfId="0" applyFont="1" applyFill="1" applyBorder="1" applyAlignment="1">
      <alignment horizontal="center"/>
    </xf>
    <xf numFmtId="0" fontId="7" fillId="8" borderId="15" xfId="0" applyFont="1" applyFill="1" applyBorder="1" applyAlignment="1">
      <alignment horizontal="center"/>
    </xf>
    <xf numFmtId="0" fontId="6" fillId="11" borderId="14" xfId="0" applyFont="1" applyFill="1" applyBorder="1" applyAlignment="1">
      <alignment horizontal="center" vertical="center"/>
    </xf>
    <xf numFmtId="0" fontId="7" fillId="11" borderId="3" xfId="0" applyFont="1" applyFill="1" applyBorder="1" applyAlignment="1">
      <alignment horizontal="center"/>
    </xf>
    <xf numFmtId="0" fontId="8" fillId="11" borderId="1" xfId="0" applyFont="1" applyFill="1" applyBorder="1" applyAlignment="1">
      <alignment horizontal="center"/>
    </xf>
    <xf numFmtId="0" fontId="7" fillId="11" borderId="1" xfId="0" applyFont="1" applyFill="1" applyBorder="1" applyAlignment="1">
      <alignment horizontal="center"/>
    </xf>
    <xf numFmtId="0" fontId="7" fillId="11" borderId="15" xfId="0" applyFont="1" applyFill="1" applyBorder="1" applyAlignment="1">
      <alignment horizontal="center"/>
    </xf>
    <xf numFmtId="0" fontId="14" fillId="10" borderId="5" xfId="0" applyFont="1" applyFill="1" applyBorder="1" applyAlignment="1">
      <alignment horizontal="center" vertical="center"/>
    </xf>
    <xf numFmtId="0" fontId="14" fillId="10" borderId="1" xfId="0" applyFont="1" applyFill="1" applyBorder="1" applyAlignment="1">
      <alignment horizontal="center" vertical="center"/>
    </xf>
    <xf numFmtId="0" fontId="14" fillId="10" borderId="6" xfId="0" applyFont="1" applyFill="1" applyBorder="1" applyAlignment="1">
      <alignment horizontal="center" vertical="center"/>
    </xf>
    <xf numFmtId="0" fontId="14" fillId="12" borderId="5" xfId="0" applyFont="1" applyFill="1" applyBorder="1" applyAlignment="1">
      <alignment horizontal="center" vertical="center"/>
    </xf>
    <xf numFmtId="0" fontId="14" fillId="12" borderId="1" xfId="0" applyFont="1" applyFill="1" applyBorder="1" applyAlignment="1">
      <alignment horizontal="center" vertical="center"/>
    </xf>
    <xf numFmtId="0" fontId="14" fillId="12" borderId="6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/>
    </xf>
    <xf numFmtId="0" fontId="11" fillId="0" borderId="8" xfId="0" applyFont="1" applyFill="1" applyBorder="1" applyAlignment="1">
      <alignment horizontal="center"/>
    </xf>
    <xf numFmtId="0" fontId="7" fillId="8" borderId="19" xfId="0" applyFont="1" applyFill="1" applyBorder="1" applyAlignment="1">
      <alignment horizontal="center"/>
    </xf>
    <xf numFmtId="0" fontId="7" fillId="8" borderId="20" xfId="0" applyFont="1" applyFill="1" applyBorder="1" applyAlignment="1">
      <alignment horizontal="center"/>
    </xf>
    <xf numFmtId="0" fontId="7" fillId="8" borderId="21" xfId="0" applyFont="1" applyFill="1" applyBorder="1" applyAlignment="1">
      <alignment horizontal="center"/>
    </xf>
    <xf numFmtId="0" fontId="11" fillId="9" borderId="5" xfId="0" applyFont="1" applyFill="1" applyBorder="1" applyAlignment="1">
      <alignment horizontal="center"/>
    </xf>
    <xf numFmtId="0" fontId="12" fillId="9" borderId="6" xfId="0" applyFont="1" applyFill="1" applyBorder="1" applyAlignment="1">
      <alignment horizontal="center" vertical="center"/>
    </xf>
    <xf numFmtId="0" fontId="14" fillId="8" borderId="6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0" fontId="18" fillId="7" borderId="1" xfId="2" applyFont="1" applyFill="1" applyBorder="1" applyAlignment="1">
      <alignment horizontal="center"/>
    </xf>
    <xf numFmtId="0" fontId="14" fillId="0" borderId="3" xfId="0" applyFont="1" applyFill="1" applyBorder="1" applyAlignment="1">
      <alignment horizontal="center"/>
    </xf>
    <xf numFmtId="0" fontId="7" fillId="0" borderId="3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11" fillId="0" borderId="15" xfId="0" applyFont="1" applyFill="1" applyBorder="1" applyAlignment="1">
      <alignment horizontal="center"/>
    </xf>
    <xf numFmtId="0" fontId="7" fillId="0" borderId="15" xfId="0" applyFont="1" applyFill="1" applyBorder="1" applyAlignment="1">
      <alignment horizontal="center" vertical="center"/>
    </xf>
    <xf numFmtId="0" fontId="11" fillId="0" borderId="2" xfId="0" applyFont="1" applyFill="1" applyBorder="1" applyAlignment="1">
      <alignment horizontal="center"/>
    </xf>
    <xf numFmtId="0" fontId="11" fillId="0" borderId="4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0" fontId="3" fillId="0" borderId="0" xfId="0" applyFont="1" applyFill="1" applyBorder="1" applyAlignment="1"/>
    <xf numFmtId="0" fontId="3" fillId="0" borderId="0" xfId="0" applyFont="1" applyFill="1" applyBorder="1"/>
    <xf numFmtId="0" fontId="2" fillId="0" borderId="0" xfId="0" applyFont="1" applyFill="1" applyBorder="1"/>
    <xf numFmtId="0" fontId="4" fillId="0" borderId="0" xfId="0" applyFont="1" applyFill="1" applyBorder="1"/>
    <xf numFmtId="2" fontId="18" fillId="7" borderId="23" xfId="2" applyNumberFormat="1" applyFont="1" applyFill="1" applyBorder="1" applyAlignment="1">
      <alignment horizontal="center" vertical="center"/>
    </xf>
    <xf numFmtId="2" fontId="19" fillId="7" borderId="23" xfId="2" applyNumberFormat="1" applyFont="1" applyFill="1" applyBorder="1" applyAlignment="1">
      <alignment horizontal="center"/>
    </xf>
    <xf numFmtId="2" fontId="18" fillId="7" borderId="1" xfId="2" applyNumberFormat="1" applyFont="1" applyFill="1" applyBorder="1" applyAlignment="1">
      <alignment horizontal="center"/>
    </xf>
    <xf numFmtId="0" fontId="10" fillId="0" borderId="0" xfId="1" applyFont="1" applyFill="1"/>
    <xf numFmtId="0" fontId="10" fillId="0" borderId="0" xfId="1" applyFont="1"/>
    <xf numFmtId="0" fontId="6" fillId="13" borderId="14" xfId="0" applyFont="1" applyFill="1" applyBorder="1" applyAlignment="1">
      <alignment horizontal="center" vertical="center"/>
    </xf>
    <xf numFmtId="0" fontId="7" fillId="13" borderId="3" xfId="0" applyFont="1" applyFill="1" applyBorder="1" applyAlignment="1">
      <alignment horizontal="center" vertical="center"/>
    </xf>
    <xf numFmtId="0" fontId="7" fillId="13" borderId="1" xfId="0" applyFont="1" applyFill="1" applyBorder="1" applyAlignment="1">
      <alignment horizontal="center" vertical="center"/>
    </xf>
    <xf numFmtId="0" fontId="7" fillId="13" borderId="15" xfId="0" applyFont="1" applyFill="1" applyBorder="1" applyAlignment="1">
      <alignment horizontal="center" vertical="center"/>
    </xf>
    <xf numFmtId="0" fontId="0" fillId="0" borderId="0" xfId="0" applyAlignment="1">
      <alignment horizontal="left"/>
    </xf>
    <xf numFmtId="0" fontId="9" fillId="0" borderId="0" xfId="1" applyAlignment="1">
      <alignment horizontal="left"/>
    </xf>
    <xf numFmtId="0" fontId="20" fillId="7" borderId="23" xfId="2" applyFont="1" applyFill="1" applyBorder="1" applyAlignment="1">
      <alignment horizontal="center" vertical="center"/>
    </xf>
    <xf numFmtId="2" fontId="20" fillId="7" borderId="23" xfId="2" applyNumberFormat="1" applyFont="1" applyFill="1" applyBorder="1" applyAlignment="1">
      <alignment horizontal="center" vertical="center"/>
    </xf>
    <xf numFmtId="0" fontId="20" fillId="7" borderId="1" xfId="2" applyFont="1" applyFill="1" applyBorder="1" applyAlignment="1">
      <alignment horizontal="center"/>
    </xf>
    <xf numFmtId="0" fontId="15" fillId="6" borderId="23" xfId="2" applyFill="1" applyBorder="1" applyAlignment="1">
      <alignment horizontal="center" vertical="center"/>
    </xf>
    <xf numFmtId="2" fontId="15" fillId="6" borderId="23" xfId="2" applyNumberFormat="1" applyFill="1" applyBorder="1" applyAlignment="1">
      <alignment horizontal="center" vertical="center"/>
    </xf>
    <xf numFmtId="0" fontId="15" fillId="5" borderId="23" xfId="2" applyFill="1" applyBorder="1" applyAlignment="1">
      <alignment horizontal="center" vertical="center"/>
    </xf>
    <xf numFmtId="2" fontId="18" fillId="5" borderId="23" xfId="2" applyNumberFormat="1" applyFont="1" applyFill="1" applyBorder="1" applyAlignment="1">
      <alignment horizontal="center" vertical="center"/>
    </xf>
    <xf numFmtId="2" fontId="15" fillId="5" borderId="23" xfId="2" applyNumberFormat="1" applyFill="1" applyBorder="1" applyAlignment="1">
      <alignment horizontal="center" vertical="center"/>
    </xf>
    <xf numFmtId="1" fontId="0" fillId="0" borderId="0" xfId="0" applyNumberFormat="1" applyAlignment="1">
      <alignment horizontal="left"/>
    </xf>
    <xf numFmtId="0" fontId="18" fillId="0" borderId="17" xfId="2" applyFont="1" applyBorder="1" applyAlignment="1">
      <alignment horizontal="center" vertical="center"/>
    </xf>
    <xf numFmtId="0" fontId="18" fillId="0" borderId="18" xfId="2" applyFont="1" applyBorder="1" applyAlignment="1">
      <alignment horizontal="center" vertical="center"/>
    </xf>
    <xf numFmtId="0" fontId="18" fillId="0" borderId="16" xfId="2" applyFont="1" applyBorder="1" applyAlignment="1">
      <alignment horizontal="center" vertical="center"/>
    </xf>
    <xf numFmtId="0" fontId="18" fillId="7" borderId="1" xfId="2" applyFont="1" applyFill="1" applyBorder="1" applyAlignment="1">
      <alignment horizontal="center"/>
    </xf>
    <xf numFmtId="2" fontId="18" fillId="7" borderId="1" xfId="2" applyNumberFormat="1" applyFont="1" applyFill="1" applyBorder="1" applyAlignment="1">
      <alignment horizontal="center" vertical="center"/>
    </xf>
    <xf numFmtId="0" fontId="18" fillId="7" borderId="1" xfId="2" applyFont="1" applyFill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2" fontId="18" fillId="0" borderId="1" xfId="2" applyNumberFormat="1" applyFont="1" applyBorder="1" applyAlignment="1">
      <alignment horizontal="center" vertical="center"/>
    </xf>
    <xf numFmtId="2" fontId="15" fillId="14" borderId="25" xfId="2" applyNumberFormat="1" applyFill="1" applyBorder="1" applyAlignment="1">
      <alignment horizontal="center" vertical="center" shrinkToFit="1"/>
    </xf>
    <xf numFmtId="2" fontId="15" fillId="14" borderId="26" xfId="2" applyNumberFormat="1" applyFill="1" applyBorder="1" applyAlignment="1">
      <alignment horizontal="center" vertical="center" shrinkToFit="1"/>
    </xf>
    <xf numFmtId="2" fontId="15" fillId="14" borderId="25" xfId="2" applyNumberFormat="1" applyFill="1" applyBorder="1" applyAlignment="1">
      <alignment horizontal="center" vertical="center"/>
    </xf>
    <xf numFmtId="2" fontId="15" fillId="14" borderId="26" xfId="2" applyNumberFormat="1" applyFill="1" applyBorder="1" applyAlignment="1">
      <alignment horizontal="center" vertical="center"/>
    </xf>
    <xf numFmtId="0" fontId="16" fillId="0" borderId="0" xfId="1" applyFont="1" applyAlignment="1">
      <alignment horizontal="center" wrapText="1"/>
    </xf>
    <xf numFmtId="0" fontId="16" fillId="0" borderId="0" xfId="1" applyFont="1" applyAlignment="1">
      <alignment horizontal="center"/>
    </xf>
    <xf numFmtId="0" fontId="9" fillId="0" borderId="24" xfId="1" applyBorder="1" applyAlignment="1">
      <alignment horizontal="center"/>
    </xf>
    <xf numFmtId="0" fontId="3" fillId="0" borderId="0" xfId="1" applyFont="1" applyAlignment="1">
      <alignment horizontal="center"/>
    </xf>
    <xf numFmtId="0" fontId="1" fillId="0" borderId="0" xfId="2" applyFont="1"/>
    <xf numFmtId="0" fontId="1" fillId="0" borderId="0" xfId="2" applyFont="1" applyAlignment="1">
      <alignment horizontal="center" vertical="center"/>
    </xf>
    <xf numFmtId="0" fontId="1" fillId="6" borderId="23" xfId="2" applyFont="1" applyFill="1" applyBorder="1" applyAlignment="1">
      <alignment horizontal="center" vertical="center"/>
    </xf>
    <xf numFmtId="0" fontId="1" fillId="5" borderId="23" xfId="2" applyFont="1" applyFill="1" applyBorder="1" applyAlignment="1">
      <alignment horizontal="center" vertical="center"/>
    </xf>
    <xf numFmtId="2" fontId="1" fillId="6" borderId="23" xfId="2" applyNumberFormat="1" applyFont="1" applyFill="1" applyBorder="1" applyAlignment="1">
      <alignment horizontal="center" vertical="center"/>
    </xf>
    <xf numFmtId="2" fontId="1" fillId="5" borderId="23" xfId="2" applyNumberFormat="1" applyFont="1" applyFill="1" applyBorder="1" applyAlignment="1">
      <alignment horizontal="center" vertical="center"/>
    </xf>
    <xf numFmtId="2" fontId="1" fillId="0" borderId="0" xfId="2" applyNumberFormat="1" applyFont="1" applyAlignment="1">
      <alignment horizontal="center" vertical="center"/>
    </xf>
    <xf numFmtId="0" fontId="15" fillId="0" borderId="0" xfId="2" applyAlignment="1">
      <alignment wrapText="1"/>
    </xf>
    <xf numFmtId="0" fontId="18" fillId="0" borderId="1" xfId="2" applyFont="1" applyBorder="1" applyAlignment="1">
      <alignment horizontal="center" vertical="center" wrapText="1"/>
    </xf>
    <xf numFmtId="2" fontId="18" fillId="0" borderId="1" xfId="2" applyNumberFormat="1" applyFont="1" applyBorder="1" applyAlignment="1">
      <alignment horizontal="center" wrapText="1"/>
    </xf>
    <xf numFmtId="0" fontId="15" fillId="0" borderId="1" xfId="2" applyBorder="1" applyAlignment="1">
      <alignment horizontal="center" vertical="center" wrapText="1"/>
    </xf>
    <xf numFmtId="2" fontId="18" fillId="0" borderId="1" xfId="2" applyNumberFormat="1" applyFont="1" applyBorder="1" applyAlignment="1">
      <alignment horizontal="center" vertical="center" wrapText="1"/>
    </xf>
    <xf numFmtId="0" fontId="15" fillId="0" borderId="0" xfId="2" applyAlignment="1">
      <alignment horizontal="center" vertical="center" wrapText="1"/>
    </xf>
    <xf numFmtId="2" fontId="15" fillId="0" borderId="0" xfId="2" applyNumberFormat="1" applyAlignment="1">
      <alignment horizontal="center" vertical="center" wrapText="1"/>
    </xf>
    <xf numFmtId="0" fontId="15" fillId="0" borderId="1" xfId="2" applyBorder="1" applyAlignment="1">
      <alignment wrapText="1"/>
    </xf>
    <xf numFmtId="14" fontId="15" fillId="0" borderId="1" xfId="2" applyNumberFormat="1" applyBorder="1" applyAlignment="1">
      <alignment wrapText="1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431800</xdr:colOff>
      <xdr:row>36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A89CDB-D990-D44F-A77D-22239D8B4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11988800" cy="7213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20</xdr:col>
      <xdr:colOff>685800</xdr:colOff>
      <xdr:row>65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24D52C-8164-CF46-8753-7670EA7FC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518400"/>
          <a:ext cx="16370300" cy="5727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15</xdr:col>
      <xdr:colOff>444500</xdr:colOff>
      <xdr:row>101</xdr:row>
      <xdr:rowOff>50800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DD97616-5C68-5F45-8200-F345C1AB0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3411200"/>
          <a:ext cx="12001500" cy="7162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15</xdr:col>
      <xdr:colOff>457200</xdr:colOff>
      <xdr:row>137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B5C8C03-1C26-8B4C-800A-3E2CB8CF5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20726400"/>
          <a:ext cx="12014200" cy="7213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20</xdr:col>
      <xdr:colOff>711200</xdr:colOff>
      <xdr:row>166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64D7A-E390-E34C-9A0D-384299D37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8041600"/>
          <a:ext cx="16395700" cy="5715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B2:J212"/>
  <sheetViews>
    <sheetView showGridLines="0" zoomScale="60" zoomScaleNormal="60" workbookViewId="0">
      <selection activeCell="G186" sqref="G186"/>
    </sheetView>
  </sheetViews>
  <sheetFormatPr defaultColWidth="10.83203125" defaultRowHeight="14.5"/>
  <cols>
    <col min="1" max="1" width="10.83203125" style="44"/>
    <col min="2" max="2" width="10.83203125" style="45"/>
    <col min="3" max="3" width="27.83203125" style="45" customWidth="1"/>
    <col min="4" max="4" width="20.6640625" style="46" bestFit="1" customWidth="1"/>
    <col min="5" max="5" width="21.33203125" style="46" bestFit="1" customWidth="1"/>
    <col min="6" max="6" width="21.5" style="47" customWidth="1"/>
    <col min="7" max="7" width="25" style="47" customWidth="1"/>
    <col min="8" max="8" width="27.5" style="47" customWidth="1"/>
    <col min="9" max="9" width="20.1640625" style="48" customWidth="1"/>
    <col min="10" max="10" width="16" style="48" customWidth="1"/>
    <col min="11" max="16384" width="10.83203125" style="44"/>
  </cols>
  <sheetData>
    <row r="2" spans="2:10" ht="30" customHeight="1">
      <c r="B2" s="107" t="s">
        <v>37</v>
      </c>
      <c r="C2" s="122" t="s">
        <v>38</v>
      </c>
      <c r="D2" s="107" t="s">
        <v>150</v>
      </c>
      <c r="E2" s="107" t="s">
        <v>151</v>
      </c>
      <c r="F2" s="108" t="s">
        <v>152</v>
      </c>
      <c r="G2" s="108" t="s">
        <v>153</v>
      </c>
      <c r="H2" s="108" t="s">
        <v>154</v>
      </c>
      <c r="I2" s="109" t="s">
        <v>155</v>
      </c>
      <c r="J2" s="109" t="s">
        <v>156</v>
      </c>
    </row>
    <row r="3" spans="2:10">
      <c r="B3" s="149" t="s">
        <v>112</v>
      </c>
      <c r="C3" s="183">
        <v>9107</v>
      </c>
      <c r="D3" s="186"/>
      <c r="E3" s="110" t="s">
        <v>113</v>
      </c>
      <c r="F3" s="111">
        <v>36.510278320312601</v>
      </c>
      <c r="G3" s="111">
        <v>42.11865234375</v>
      </c>
      <c r="H3" s="111">
        <v>30.908575057983398</v>
      </c>
      <c r="I3" s="187"/>
      <c r="J3" s="187"/>
    </row>
    <row r="4" spans="2:10">
      <c r="B4" s="149" t="s">
        <v>94</v>
      </c>
      <c r="C4" s="184"/>
      <c r="D4" s="186"/>
      <c r="E4" s="110" t="s">
        <v>95</v>
      </c>
      <c r="F4" s="111">
        <v>45.904556274413999</v>
      </c>
      <c r="G4" s="111">
        <v>52.335613250732401</v>
      </c>
      <c r="H4" s="111">
        <v>39.48227691650392</v>
      </c>
      <c r="I4" s="187"/>
      <c r="J4" s="187"/>
    </row>
    <row r="5" spans="2:10" hidden="1">
      <c r="B5" s="149"/>
      <c r="C5" s="184"/>
      <c r="D5" s="188" t="s">
        <v>157</v>
      </c>
      <c r="E5" s="150" t="s">
        <v>158</v>
      </c>
      <c r="F5" s="163"/>
      <c r="G5" s="164"/>
      <c r="H5" s="164"/>
      <c r="I5" s="187">
        <f>SUM(F5:F6)</f>
        <v>0</v>
      </c>
      <c r="J5" s="187" t="e">
        <f>F5/(F5+F6)</f>
        <v>#DIV/0!</v>
      </c>
    </row>
    <row r="6" spans="2:10" hidden="1">
      <c r="B6" s="149"/>
      <c r="C6" s="184"/>
      <c r="D6" s="188"/>
      <c r="E6" s="150" t="s">
        <v>159</v>
      </c>
      <c r="F6" s="163"/>
      <c r="G6" s="164"/>
      <c r="H6" s="164"/>
      <c r="I6" s="187"/>
      <c r="J6" s="187"/>
    </row>
    <row r="7" spans="2:10" hidden="1">
      <c r="B7" s="149"/>
      <c r="C7" s="184"/>
      <c r="D7" s="188" t="s">
        <v>25</v>
      </c>
      <c r="E7" s="150" t="s">
        <v>160</v>
      </c>
      <c r="F7" s="163"/>
      <c r="G7" s="164"/>
      <c r="H7" s="164"/>
      <c r="I7" s="187">
        <f>SUM(F7:F8)</f>
        <v>0</v>
      </c>
      <c r="J7" s="187" t="e">
        <f>F7/(F7+F8)</f>
        <v>#DIV/0!</v>
      </c>
    </row>
    <row r="8" spans="2:10" hidden="1">
      <c r="B8" s="149"/>
      <c r="C8" s="184"/>
      <c r="D8" s="188"/>
      <c r="E8" s="150" t="s">
        <v>161</v>
      </c>
      <c r="F8" s="163"/>
      <c r="G8" s="164"/>
      <c r="H8" s="164"/>
      <c r="I8" s="187"/>
      <c r="J8" s="187"/>
    </row>
    <row r="9" spans="2:10" hidden="1">
      <c r="B9" s="149"/>
      <c r="C9" s="184"/>
      <c r="D9" s="188" t="s">
        <v>162</v>
      </c>
      <c r="E9" s="150" t="s">
        <v>163</v>
      </c>
      <c r="F9" s="163"/>
      <c r="G9" s="163"/>
      <c r="H9" s="163"/>
      <c r="I9" s="187">
        <f>SUM(F9:F10)</f>
        <v>0</v>
      </c>
      <c r="J9" s="187" t="e">
        <f>F9/(F9+F10)</f>
        <v>#DIV/0!</v>
      </c>
    </row>
    <row r="10" spans="2:10" hidden="1">
      <c r="B10" s="149"/>
      <c r="C10" s="184"/>
      <c r="D10" s="188"/>
      <c r="E10" s="150" t="s">
        <v>164</v>
      </c>
      <c r="F10" s="163"/>
      <c r="G10" s="163"/>
      <c r="H10" s="163"/>
      <c r="I10" s="187"/>
      <c r="J10" s="187"/>
    </row>
    <row r="11" spans="2:10" hidden="1">
      <c r="B11" s="149"/>
      <c r="C11" s="184"/>
      <c r="D11" s="188" t="s">
        <v>28</v>
      </c>
      <c r="E11" s="150" t="s">
        <v>165</v>
      </c>
      <c r="F11" s="165"/>
      <c r="G11" s="165"/>
      <c r="H11" s="165"/>
      <c r="I11" s="187">
        <f>SUM(F11:F12)</f>
        <v>0</v>
      </c>
      <c r="J11" s="187" t="e">
        <f>F11/(F11+F12)</f>
        <v>#DIV/0!</v>
      </c>
    </row>
    <row r="12" spans="2:10" hidden="1">
      <c r="B12" s="149"/>
      <c r="C12" s="184"/>
      <c r="D12" s="188"/>
      <c r="E12" s="150" t="s">
        <v>166</v>
      </c>
      <c r="F12" s="165"/>
      <c r="G12" s="165"/>
      <c r="H12" s="165"/>
      <c r="I12" s="187"/>
      <c r="J12" s="187"/>
    </row>
    <row r="13" spans="2:10">
      <c r="B13" s="121" t="s">
        <v>128</v>
      </c>
      <c r="C13" s="184"/>
      <c r="D13" s="189" t="s">
        <v>32</v>
      </c>
      <c r="E13" s="110" t="s">
        <v>198</v>
      </c>
      <c r="F13" s="111">
        <v>0</v>
      </c>
      <c r="G13" s="111">
        <v>0.78956246376037598</v>
      </c>
      <c r="H13" s="111">
        <v>0</v>
      </c>
      <c r="I13" s="190">
        <f>SUM(F13:F14)</f>
        <v>41.820925903320401</v>
      </c>
      <c r="J13" s="190">
        <f>F13/(F13+F14)</f>
        <v>0</v>
      </c>
    </row>
    <row r="14" spans="2:10">
      <c r="B14" s="149" t="s">
        <v>128</v>
      </c>
      <c r="C14" s="184"/>
      <c r="D14" s="189"/>
      <c r="E14" s="110" t="s">
        <v>199</v>
      </c>
      <c r="F14" s="111">
        <v>41.820925903320401</v>
      </c>
      <c r="G14" s="111">
        <v>48.3465805053712</v>
      </c>
      <c r="H14" s="111">
        <v>35.304317474365241</v>
      </c>
      <c r="I14" s="190"/>
      <c r="J14" s="190"/>
    </row>
    <row r="15" spans="2:10">
      <c r="B15" s="149" t="s">
        <v>142</v>
      </c>
      <c r="C15" s="184"/>
      <c r="D15" s="183" t="s">
        <v>200</v>
      </c>
      <c r="E15" s="110" t="s">
        <v>203</v>
      </c>
      <c r="F15" s="111">
        <v>7.10321960449218</v>
      </c>
      <c r="G15" s="111">
        <v>10.27813053131104</v>
      </c>
      <c r="H15" s="111">
        <v>4.6619124412536799</v>
      </c>
      <c r="I15" s="190">
        <f>SUM(F15:F16)</f>
        <v>10.511427307128901</v>
      </c>
      <c r="J15" s="190">
        <f>F15/(F15+F16)</f>
        <v>0.67576166365863011</v>
      </c>
    </row>
    <row r="16" spans="2:10">
      <c r="B16" s="149" t="s">
        <v>142</v>
      </c>
      <c r="C16" s="185"/>
      <c r="D16" s="185"/>
      <c r="E16" s="110" t="s">
        <v>204</v>
      </c>
      <c r="F16" s="111">
        <v>3.4082077026367203</v>
      </c>
      <c r="G16" s="111">
        <v>5.7365798950195197</v>
      </c>
      <c r="H16" s="111">
        <v>1.815983414649964</v>
      </c>
      <c r="I16" s="190"/>
      <c r="J16" s="190"/>
    </row>
    <row r="17" spans="2:10">
      <c r="B17" s="149" t="s">
        <v>114</v>
      </c>
      <c r="C17" s="183">
        <v>9247</v>
      </c>
      <c r="D17" s="186"/>
      <c r="E17" s="110" t="s">
        <v>113</v>
      </c>
      <c r="F17" s="111">
        <v>43.838171386718798</v>
      </c>
      <c r="G17" s="111">
        <v>50.300987243652401</v>
      </c>
      <c r="H17" s="111">
        <v>37.384220123291001</v>
      </c>
      <c r="I17" s="187"/>
      <c r="J17" s="187"/>
    </row>
    <row r="18" spans="2:10">
      <c r="B18" s="149" t="s">
        <v>96</v>
      </c>
      <c r="C18" s="184"/>
      <c r="D18" s="186"/>
      <c r="E18" s="110" t="s">
        <v>95</v>
      </c>
      <c r="F18" s="111">
        <v>57.057855224609398</v>
      </c>
      <c r="G18" s="111">
        <v>64.708892822265597</v>
      </c>
      <c r="H18" s="111">
        <v>49.419235229492003</v>
      </c>
      <c r="I18" s="187"/>
      <c r="J18" s="187"/>
    </row>
    <row r="19" spans="2:10" hidden="1">
      <c r="B19" s="149"/>
      <c r="C19" s="184"/>
      <c r="D19" s="188" t="s">
        <v>157</v>
      </c>
      <c r="E19" s="150" t="s">
        <v>158</v>
      </c>
      <c r="F19" s="163"/>
      <c r="G19" s="164"/>
      <c r="H19" s="164"/>
      <c r="I19" s="187">
        <f>SUM(F19:F20)</f>
        <v>0</v>
      </c>
      <c r="J19" s="187" t="e">
        <f>F19/(F19+F20)</f>
        <v>#DIV/0!</v>
      </c>
    </row>
    <row r="20" spans="2:10" hidden="1">
      <c r="B20" s="149"/>
      <c r="C20" s="184"/>
      <c r="D20" s="188"/>
      <c r="E20" s="150" t="s">
        <v>159</v>
      </c>
      <c r="F20" s="163"/>
      <c r="G20" s="164"/>
      <c r="H20" s="164"/>
      <c r="I20" s="187"/>
      <c r="J20" s="187"/>
    </row>
    <row r="21" spans="2:10" hidden="1">
      <c r="B21" s="149"/>
      <c r="C21" s="184"/>
      <c r="D21" s="188" t="s">
        <v>25</v>
      </c>
      <c r="E21" s="150" t="s">
        <v>160</v>
      </c>
      <c r="F21" s="163"/>
      <c r="G21" s="164"/>
      <c r="H21" s="164"/>
      <c r="I21" s="187">
        <f>SUM(F21:F22)</f>
        <v>0</v>
      </c>
      <c r="J21" s="187" t="e">
        <f>F21/(F21+F22)</f>
        <v>#DIV/0!</v>
      </c>
    </row>
    <row r="22" spans="2:10" hidden="1">
      <c r="B22" s="149"/>
      <c r="C22" s="184"/>
      <c r="D22" s="188"/>
      <c r="E22" s="150" t="s">
        <v>161</v>
      </c>
      <c r="F22" s="163"/>
      <c r="G22" s="164"/>
      <c r="H22" s="164"/>
      <c r="I22" s="187"/>
      <c r="J22" s="187"/>
    </row>
    <row r="23" spans="2:10" hidden="1">
      <c r="B23" s="149"/>
      <c r="C23" s="184"/>
      <c r="D23" s="188" t="s">
        <v>162</v>
      </c>
      <c r="E23" s="150" t="s">
        <v>163</v>
      </c>
      <c r="F23" s="163"/>
      <c r="G23" s="163"/>
      <c r="H23" s="163"/>
      <c r="I23" s="187">
        <f>SUM(F23:F24)</f>
        <v>0</v>
      </c>
      <c r="J23" s="187" t="e">
        <f>F23/(F23+F24)</f>
        <v>#DIV/0!</v>
      </c>
    </row>
    <row r="24" spans="2:10" hidden="1">
      <c r="B24" s="149"/>
      <c r="C24" s="184"/>
      <c r="D24" s="188"/>
      <c r="E24" s="150" t="s">
        <v>164</v>
      </c>
      <c r="F24" s="163"/>
      <c r="G24" s="163"/>
      <c r="H24" s="163"/>
      <c r="I24" s="187"/>
      <c r="J24" s="187"/>
    </row>
    <row r="25" spans="2:10" hidden="1">
      <c r="B25" s="149"/>
      <c r="C25" s="184"/>
      <c r="D25" s="188" t="s">
        <v>28</v>
      </c>
      <c r="E25" s="150" t="s">
        <v>165</v>
      </c>
      <c r="F25" s="165"/>
      <c r="G25" s="165"/>
      <c r="H25" s="165"/>
      <c r="I25" s="187">
        <f>SUM(F25:F26)</f>
        <v>0</v>
      </c>
      <c r="J25" s="187" t="e">
        <f>F25/(F25+F26)</f>
        <v>#DIV/0!</v>
      </c>
    </row>
    <row r="26" spans="2:10" hidden="1">
      <c r="B26" s="149"/>
      <c r="C26" s="184"/>
      <c r="D26" s="188"/>
      <c r="E26" s="150" t="s">
        <v>166</v>
      </c>
      <c r="F26" s="165"/>
      <c r="G26" s="165"/>
      <c r="H26" s="165"/>
      <c r="I26" s="187"/>
      <c r="J26" s="187"/>
    </row>
    <row r="27" spans="2:10">
      <c r="B27" s="149" t="s">
        <v>129</v>
      </c>
      <c r="C27" s="184"/>
      <c r="D27" s="189" t="s">
        <v>32</v>
      </c>
      <c r="E27" s="110" t="s">
        <v>198</v>
      </c>
      <c r="F27" s="111">
        <v>0</v>
      </c>
      <c r="G27" s="111">
        <v>0.82693463563919201</v>
      </c>
      <c r="H27" s="111">
        <v>0</v>
      </c>
      <c r="I27" s="190">
        <f>SUM(F27:F28)</f>
        <v>39.076187133788999</v>
      </c>
      <c r="J27" s="190">
        <f>F27/(F27+F28)</f>
        <v>0</v>
      </c>
    </row>
    <row r="28" spans="2:10">
      <c r="B28" s="149" t="s">
        <v>129</v>
      </c>
      <c r="C28" s="184"/>
      <c r="D28" s="189"/>
      <c r="E28" s="110" t="s">
        <v>199</v>
      </c>
      <c r="F28" s="111">
        <v>39.076187133788999</v>
      </c>
      <c r="G28" s="111">
        <v>45.530616760253999</v>
      </c>
      <c r="H28" s="111">
        <v>32.630603790283203</v>
      </c>
      <c r="I28" s="190"/>
      <c r="J28" s="190"/>
    </row>
    <row r="29" spans="2:10">
      <c r="B29" s="121" t="s">
        <v>143</v>
      </c>
      <c r="C29" s="184"/>
      <c r="D29" s="183" t="s">
        <v>200</v>
      </c>
      <c r="E29" s="110" t="s">
        <v>203</v>
      </c>
      <c r="F29" s="111">
        <v>13.0019287109375</v>
      </c>
      <c r="G29" s="111">
        <v>17.0498752593994</v>
      </c>
      <c r="H29" s="111">
        <v>9.6534776687621999</v>
      </c>
      <c r="I29" s="190">
        <f>SUM(F29:F30)</f>
        <v>13.0019287109375</v>
      </c>
      <c r="J29" s="190">
        <f>F29/(F29+F30)</f>
        <v>1</v>
      </c>
    </row>
    <row r="30" spans="2:10">
      <c r="B30" s="121" t="s">
        <v>143</v>
      </c>
      <c r="C30" s="185"/>
      <c r="D30" s="185"/>
      <c r="E30" s="110" t="s">
        <v>204</v>
      </c>
      <c r="F30" s="111">
        <v>0</v>
      </c>
      <c r="G30" s="111">
        <v>0.81048673391341997</v>
      </c>
      <c r="H30" s="111">
        <v>0</v>
      </c>
      <c r="I30" s="190"/>
      <c r="J30" s="190"/>
    </row>
    <row r="31" spans="2:10">
      <c r="B31" s="121" t="s">
        <v>115</v>
      </c>
      <c r="C31" s="183">
        <v>9255</v>
      </c>
      <c r="D31" s="186"/>
      <c r="E31" s="110" t="s">
        <v>113</v>
      </c>
      <c r="F31" s="111">
        <v>52.590924072265601</v>
      </c>
      <c r="G31" s="111">
        <v>59.545627593993999</v>
      </c>
      <c r="H31" s="111">
        <v>45.646480560302798</v>
      </c>
      <c r="I31" s="187"/>
      <c r="J31" s="187"/>
    </row>
    <row r="32" spans="2:10">
      <c r="B32" s="121" t="s">
        <v>97</v>
      </c>
      <c r="C32" s="184"/>
      <c r="D32" s="186"/>
      <c r="E32" s="110" t="s">
        <v>95</v>
      </c>
      <c r="F32" s="111">
        <v>68.539855957031207</v>
      </c>
      <c r="G32" s="111">
        <v>76.476341247558395</v>
      </c>
      <c r="H32" s="111">
        <v>60.616729736327997</v>
      </c>
      <c r="I32" s="187"/>
      <c r="J32" s="187"/>
    </row>
    <row r="33" spans="2:10" hidden="1">
      <c r="B33" s="121"/>
      <c r="C33" s="184"/>
      <c r="D33" s="188" t="s">
        <v>157</v>
      </c>
      <c r="E33" s="150" t="s">
        <v>158</v>
      </c>
      <c r="F33" s="163"/>
      <c r="G33" s="164"/>
      <c r="H33" s="164"/>
      <c r="I33" s="187">
        <f>SUM(F33:F34)</f>
        <v>0</v>
      </c>
      <c r="J33" s="187" t="e">
        <f>F33/(F33+F34)</f>
        <v>#DIV/0!</v>
      </c>
    </row>
    <row r="34" spans="2:10" hidden="1">
      <c r="B34" s="121"/>
      <c r="C34" s="184"/>
      <c r="D34" s="188"/>
      <c r="E34" s="150" t="s">
        <v>159</v>
      </c>
      <c r="F34" s="163"/>
      <c r="G34" s="164"/>
      <c r="H34" s="164"/>
      <c r="I34" s="187"/>
      <c r="J34" s="187"/>
    </row>
    <row r="35" spans="2:10" hidden="1">
      <c r="B35" s="121"/>
      <c r="C35" s="184"/>
      <c r="D35" s="188" t="s">
        <v>25</v>
      </c>
      <c r="E35" s="150" t="s">
        <v>160</v>
      </c>
      <c r="F35" s="163"/>
      <c r="G35" s="164"/>
      <c r="H35" s="164"/>
      <c r="I35" s="187">
        <f>SUM(F35:F36)</f>
        <v>0</v>
      </c>
      <c r="J35" s="187" t="e">
        <f>F35/(F35+F36)</f>
        <v>#DIV/0!</v>
      </c>
    </row>
    <row r="36" spans="2:10" hidden="1">
      <c r="B36" s="121"/>
      <c r="C36" s="184"/>
      <c r="D36" s="188"/>
      <c r="E36" s="150" t="s">
        <v>161</v>
      </c>
      <c r="F36" s="163"/>
      <c r="G36" s="164"/>
      <c r="H36" s="164"/>
      <c r="I36" s="187"/>
      <c r="J36" s="187"/>
    </row>
    <row r="37" spans="2:10" hidden="1">
      <c r="B37" s="121"/>
      <c r="C37" s="184"/>
      <c r="D37" s="188" t="s">
        <v>162</v>
      </c>
      <c r="E37" s="150" t="s">
        <v>163</v>
      </c>
      <c r="F37" s="163"/>
      <c r="G37" s="163"/>
      <c r="H37" s="163"/>
      <c r="I37" s="187">
        <f>SUM(F37:F38)</f>
        <v>0</v>
      </c>
      <c r="J37" s="187" t="e">
        <f>F37/(F37+F38)</f>
        <v>#DIV/0!</v>
      </c>
    </row>
    <row r="38" spans="2:10" hidden="1">
      <c r="B38" s="121"/>
      <c r="C38" s="184"/>
      <c r="D38" s="188"/>
      <c r="E38" s="150" t="s">
        <v>164</v>
      </c>
      <c r="F38" s="163"/>
      <c r="G38" s="163"/>
      <c r="H38" s="163"/>
      <c r="I38" s="187"/>
      <c r="J38" s="187"/>
    </row>
    <row r="39" spans="2:10" hidden="1">
      <c r="B39" s="149"/>
      <c r="C39" s="184"/>
      <c r="D39" s="188" t="s">
        <v>28</v>
      </c>
      <c r="E39" s="150" t="s">
        <v>165</v>
      </c>
      <c r="F39" s="165"/>
      <c r="G39" s="165"/>
      <c r="H39" s="165"/>
      <c r="I39" s="187">
        <f>SUM(F39:F40)</f>
        <v>0</v>
      </c>
      <c r="J39" s="187" t="e">
        <f>F39/(F39+F40)</f>
        <v>#DIV/0!</v>
      </c>
    </row>
    <row r="40" spans="2:10" hidden="1">
      <c r="B40" s="149"/>
      <c r="C40" s="184"/>
      <c r="D40" s="188"/>
      <c r="E40" s="150" t="s">
        <v>166</v>
      </c>
      <c r="F40" s="165"/>
      <c r="G40" s="165"/>
      <c r="H40" s="165"/>
      <c r="I40" s="187"/>
      <c r="J40" s="187"/>
    </row>
    <row r="41" spans="2:10">
      <c r="B41" s="149" t="s">
        <v>130</v>
      </c>
      <c r="C41" s="184"/>
      <c r="D41" s="189" t="s">
        <v>32</v>
      </c>
      <c r="E41" s="110" t="s">
        <v>198</v>
      </c>
      <c r="F41" s="111">
        <v>0</v>
      </c>
      <c r="G41" s="111">
        <v>0.77621722221374401</v>
      </c>
      <c r="H41" s="111">
        <v>0</v>
      </c>
      <c r="I41" s="190">
        <f>SUM(F41:F42)</f>
        <v>47.648980712890605</v>
      </c>
      <c r="J41" s="190">
        <f>F41/(F41+F42)</f>
        <v>0</v>
      </c>
    </row>
    <row r="42" spans="2:10">
      <c r="B42" s="149" t="s">
        <v>130</v>
      </c>
      <c r="C42" s="184"/>
      <c r="D42" s="189"/>
      <c r="E42" s="110" t="s">
        <v>199</v>
      </c>
      <c r="F42" s="111">
        <v>47.648980712890605</v>
      </c>
      <c r="G42" s="111">
        <v>54.557815551757997</v>
      </c>
      <c r="H42" s="111">
        <v>40.750274658203203</v>
      </c>
      <c r="I42" s="190"/>
      <c r="J42" s="190"/>
    </row>
    <row r="43" spans="2:10">
      <c r="B43" s="149" t="s">
        <v>144</v>
      </c>
      <c r="C43" s="184"/>
      <c r="D43" s="183" t="s">
        <v>200</v>
      </c>
      <c r="E43" s="110" t="s">
        <v>203</v>
      </c>
      <c r="F43" s="111">
        <v>17.944282531738281</v>
      </c>
      <c r="G43" s="111">
        <v>22.571004867553722</v>
      </c>
      <c r="H43" s="111">
        <v>13.99991130828856</v>
      </c>
      <c r="I43" s="190">
        <f>SUM(F43:F44)</f>
        <v>18.207673931121825</v>
      </c>
      <c r="J43" s="190">
        <f>F43/(F43+F44)</f>
        <v>0.98553404458032734</v>
      </c>
    </row>
    <row r="44" spans="2:10">
      <c r="B44" s="149" t="s">
        <v>144</v>
      </c>
      <c r="C44" s="185"/>
      <c r="D44" s="185"/>
      <c r="E44" s="110" t="s">
        <v>204</v>
      </c>
      <c r="F44" s="111">
        <v>0.263391399383544</v>
      </c>
      <c r="G44" s="111">
        <v>1.258090257644652</v>
      </c>
      <c r="H44" s="111">
        <v>1.1062142439186559E-2</v>
      </c>
      <c r="I44" s="190"/>
      <c r="J44" s="190"/>
    </row>
    <row r="45" spans="2:10">
      <c r="B45" s="149" t="s">
        <v>116</v>
      </c>
      <c r="C45" s="183">
        <v>9268</v>
      </c>
      <c r="D45" s="186"/>
      <c r="E45" s="110" t="s">
        <v>113</v>
      </c>
      <c r="F45" s="111">
        <v>37.178088378906196</v>
      </c>
      <c r="G45" s="111">
        <v>43.034732818603601</v>
      </c>
      <c r="H45" s="111">
        <v>31.328729629516602</v>
      </c>
      <c r="I45" s="187"/>
      <c r="J45" s="187"/>
    </row>
    <row r="46" spans="2:10">
      <c r="B46" s="149" t="s">
        <v>98</v>
      </c>
      <c r="C46" s="184"/>
      <c r="D46" s="186"/>
      <c r="E46" s="110" t="s">
        <v>95</v>
      </c>
      <c r="F46" s="111">
        <v>54.291680908203205</v>
      </c>
      <c r="G46" s="111">
        <v>61.693660736083999</v>
      </c>
      <c r="H46" s="111">
        <v>46.901321411132798</v>
      </c>
      <c r="I46" s="187"/>
      <c r="J46" s="187"/>
    </row>
    <row r="47" spans="2:10" hidden="1">
      <c r="B47" s="149"/>
      <c r="C47" s="184"/>
      <c r="D47" s="188" t="s">
        <v>157</v>
      </c>
      <c r="E47" s="150" t="s">
        <v>158</v>
      </c>
      <c r="F47" s="163"/>
      <c r="G47" s="164"/>
      <c r="H47" s="164"/>
      <c r="I47" s="187">
        <f>SUM(F47:F48)</f>
        <v>0</v>
      </c>
      <c r="J47" s="187" t="e">
        <f>F47/(F47+F48)</f>
        <v>#DIV/0!</v>
      </c>
    </row>
    <row r="48" spans="2:10" hidden="1">
      <c r="B48" s="149"/>
      <c r="C48" s="184"/>
      <c r="D48" s="188"/>
      <c r="E48" s="150" t="s">
        <v>159</v>
      </c>
      <c r="F48" s="163"/>
      <c r="G48" s="164"/>
      <c r="H48" s="164"/>
      <c r="I48" s="187"/>
      <c r="J48" s="187"/>
    </row>
    <row r="49" spans="2:10" hidden="1">
      <c r="B49" s="149"/>
      <c r="C49" s="184"/>
      <c r="D49" s="188" t="s">
        <v>25</v>
      </c>
      <c r="E49" s="150" t="s">
        <v>160</v>
      </c>
      <c r="F49" s="163"/>
      <c r="G49" s="164"/>
      <c r="H49" s="164"/>
      <c r="I49" s="187">
        <f>SUM(F49:F50)</f>
        <v>0</v>
      </c>
      <c r="J49" s="187" t="e">
        <f>F49/(F49+F50)</f>
        <v>#DIV/0!</v>
      </c>
    </row>
    <row r="50" spans="2:10" hidden="1">
      <c r="B50" s="149"/>
      <c r="C50" s="184"/>
      <c r="D50" s="188"/>
      <c r="E50" s="150" t="s">
        <v>161</v>
      </c>
      <c r="F50" s="163"/>
      <c r="G50" s="164"/>
      <c r="H50" s="164"/>
      <c r="I50" s="187"/>
      <c r="J50" s="187"/>
    </row>
    <row r="51" spans="2:10" hidden="1">
      <c r="B51" s="149"/>
      <c r="C51" s="184"/>
      <c r="D51" s="188" t="s">
        <v>162</v>
      </c>
      <c r="E51" s="150" t="s">
        <v>163</v>
      </c>
      <c r="F51" s="163"/>
      <c r="G51" s="163"/>
      <c r="H51" s="163"/>
      <c r="I51" s="187">
        <f>SUM(F51:F52)</f>
        <v>0</v>
      </c>
      <c r="J51" s="187" t="e">
        <f>F51/(F51+F52)</f>
        <v>#DIV/0!</v>
      </c>
    </row>
    <row r="52" spans="2:10" hidden="1">
      <c r="B52" s="149"/>
      <c r="C52" s="184"/>
      <c r="D52" s="188"/>
      <c r="E52" s="150" t="s">
        <v>164</v>
      </c>
      <c r="F52" s="163"/>
      <c r="G52" s="163"/>
      <c r="H52" s="163"/>
      <c r="I52" s="187"/>
      <c r="J52" s="187"/>
    </row>
    <row r="53" spans="2:10" hidden="1">
      <c r="B53" s="149"/>
      <c r="C53" s="184"/>
      <c r="D53" s="188" t="s">
        <v>28</v>
      </c>
      <c r="E53" s="150" t="s">
        <v>165</v>
      </c>
      <c r="F53" s="165"/>
      <c r="G53" s="165"/>
      <c r="H53" s="165"/>
      <c r="I53" s="187">
        <f>SUM(F53:F54)</f>
        <v>0</v>
      </c>
      <c r="J53" s="187" t="e">
        <f>F53/(F53+F54)</f>
        <v>#DIV/0!</v>
      </c>
    </row>
    <row r="54" spans="2:10" hidden="1">
      <c r="B54" s="149"/>
      <c r="C54" s="184"/>
      <c r="D54" s="188"/>
      <c r="E54" s="150" t="s">
        <v>166</v>
      </c>
      <c r="F54" s="165"/>
      <c r="G54" s="165"/>
      <c r="H54" s="165"/>
      <c r="I54" s="187"/>
      <c r="J54" s="187"/>
    </row>
    <row r="55" spans="2:10">
      <c r="B55" s="149" t="s">
        <v>131</v>
      </c>
      <c r="C55" s="184"/>
      <c r="D55" s="189" t="s">
        <v>32</v>
      </c>
      <c r="E55" s="110" t="s">
        <v>198</v>
      </c>
      <c r="F55" s="111">
        <v>0</v>
      </c>
      <c r="G55" s="111">
        <v>0.77793043851852395</v>
      </c>
      <c r="H55" s="111">
        <v>0</v>
      </c>
      <c r="I55" s="190">
        <f>SUM(F55:F56)</f>
        <v>40.1546020507812</v>
      </c>
      <c r="J55" s="190">
        <f>F55/(F55+F56)</f>
        <v>0</v>
      </c>
    </row>
    <row r="56" spans="2:10">
      <c r="B56" s="149" t="s">
        <v>131</v>
      </c>
      <c r="C56" s="184"/>
      <c r="D56" s="189"/>
      <c r="E56" s="110" t="s">
        <v>199</v>
      </c>
      <c r="F56" s="111">
        <v>40.1546020507812</v>
      </c>
      <c r="G56" s="111">
        <v>46.500972747802798</v>
      </c>
      <c r="H56" s="111">
        <v>33.816783905029283</v>
      </c>
      <c r="I56" s="190"/>
      <c r="J56" s="190"/>
    </row>
    <row r="57" spans="2:10">
      <c r="B57" s="149" t="s">
        <v>145</v>
      </c>
      <c r="C57" s="184"/>
      <c r="D57" s="183" t="s">
        <v>200</v>
      </c>
      <c r="E57" s="110" t="s">
        <v>203</v>
      </c>
      <c r="F57" s="111">
        <v>14.512530517578119</v>
      </c>
      <c r="G57" s="111">
        <v>18.708389282226559</v>
      </c>
      <c r="H57" s="111">
        <v>10.998239517211919</v>
      </c>
      <c r="I57" s="190">
        <f>SUM(F57:F58)</f>
        <v>15.03947553634643</v>
      </c>
      <c r="J57" s="190">
        <f>F57/(F57+F58)</f>
        <v>0.96496254024983619</v>
      </c>
    </row>
    <row r="58" spans="2:10">
      <c r="B58" s="149" t="s">
        <v>145</v>
      </c>
      <c r="C58" s="185"/>
      <c r="D58" s="185"/>
      <c r="E58" s="110" t="s">
        <v>204</v>
      </c>
      <c r="F58" s="111">
        <v>0.52694501876831001</v>
      </c>
      <c r="G58" s="111">
        <v>1.6880130767822279</v>
      </c>
      <c r="H58" s="111">
        <v>7.9828374087810405E-2</v>
      </c>
      <c r="I58" s="190"/>
      <c r="J58" s="190"/>
    </row>
    <row r="59" spans="2:10">
      <c r="B59" s="149" t="s">
        <v>117</v>
      </c>
      <c r="C59" s="183">
        <v>9277</v>
      </c>
      <c r="D59" s="186"/>
      <c r="E59" s="110" t="s">
        <v>113</v>
      </c>
      <c r="F59" s="111">
        <v>39.014340209960999</v>
      </c>
      <c r="G59" s="111">
        <v>44.798351287841598</v>
      </c>
      <c r="H59" s="111">
        <v>33.237422943115241</v>
      </c>
      <c r="I59" s="187"/>
      <c r="J59" s="187"/>
    </row>
    <row r="60" spans="2:10">
      <c r="B60" s="149" t="s">
        <v>99</v>
      </c>
      <c r="C60" s="184"/>
      <c r="D60" s="186"/>
      <c r="E60" s="110" t="s">
        <v>95</v>
      </c>
      <c r="F60" s="111">
        <v>57.814593505859399</v>
      </c>
      <c r="G60" s="111">
        <v>65.089523315429602</v>
      </c>
      <c r="H60" s="111">
        <v>50.550895690917997</v>
      </c>
      <c r="I60" s="187"/>
      <c r="J60" s="187"/>
    </row>
    <row r="61" spans="2:10" hidden="1">
      <c r="B61" s="149"/>
      <c r="C61" s="184"/>
      <c r="D61" s="188" t="s">
        <v>157</v>
      </c>
      <c r="E61" s="150" t="s">
        <v>158</v>
      </c>
      <c r="F61" s="163"/>
      <c r="G61" s="164"/>
      <c r="H61" s="164"/>
      <c r="I61" s="187">
        <f>SUM(F61:F62)</f>
        <v>0</v>
      </c>
      <c r="J61" s="187" t="e">
        <f>F61/(F61+F62)</f>
        <v>#DIV/0!</v>
      </c>
    </row>
    <row r="62" spans="2:10" hidden="1">
      <c r="B62" s="149"/>
      <c r="C62" s="184"/>
      <c r="D62" s="188"/>
      <c r="E62" s="150" t="s">
        <v>159</v>
      </c>
      <c r="F62" s="163"/>
      <c r="G62" s="164"/>
      <c r="H62" s="164"/>
      <c r="I62" s="187"/>
      <c r="J62" s="187"/>
    </row>
    <row r="63" spans="2:10" hidden="1">
      <c r="B63" s="149"/>
      <c r="C63" s="184"/>
      <c r="D63" s="188" t="s">
        <v>25</v>
      </c>
      <c r="E63" s="150" t="s">
        <v>160</v>
      </c>
      <c r="F63" s="163"/>
      <c r="G63" s="164"/>
      <c r="H63" s="164"/>
      <c r="I63" s="187">
        <f>SUM(F63:F64)</f>
        <v>0</v>
      </c>
      <c r="J63" s="187" t="e">
        <f>F63/(F63+F64)</f>
        <v>#DIV/0!</v>
      </c>
    </row>
    <row r="64" spans="2:10" hidden="1">
      <c r="B64" s="149"/>
      <c r="C64" s="184"/>
      <c r="D64" s="188"/>
      <c r="E64" s="150" t="s">
        <v>161</v>
      </c>
      <c r="F64" s="163"/>
      <c r="G64" s="164"/>
      <c r="H64" s="164"/>
      <c r="I64" s="187"/>
      <c r="J64" s="187"/>
    </row>
    <row r="65" spans="2:10" hidden="1">
      <c r="B65" s="149"/>
      <c r="C65" s="184"/>
      <c r="D65" s="188" t="s">
        <v>162</v>
      </c>
      <c r="E65" s="150" t="s">
        <v>163</v>
      </c>
      <c r="F65" s="163"/>
      <c r="G65" s="163"/>
      <c r="H65" s="163"/>
      <c r="I65" s="187">
        <f>SUM(F65:F66)</f>
        <v>0</v>
      </c>
      <c r="J65" s="187" t="e">
        <f>F65/(F65+F66)</f>
        <v>#DIV/0!</v>
      </c>
    </row>
    <row r="66" spans="2:10" hidden="1">
      <c r="B66" s="149"/>
      <c r="C66" s="184"/>
      <c r="D66" s="188"/>
      <c r="E66" s="150" t="s">
        <v>164</v>
      </c>
      <c r="F66" s="163"/>
      <c r="G66" s="163"/>
      <c r="H66" s="163"/>
      <c r="I66" s="187"/>
      <c r="J66" s="187"/>
    </row>
    <row r="67" spans="2:10" hidden="1">
      <c r="B67" s="149"/>
      <c r="C67" s="184"/>
      <c r="D67" s="188" t="s">
        <v>28</v>
      </c>
      <c r="E67" s="150" t="s">
        <v>165</v>
      </c>
      <c r="F67" s="165"/>
      <c r="G67" s="165"/>
      <c r="H67" s="165"/>
      <c r="I67" s="187">
        <f>SUM(F67:F68)</f>
        <v>0</v>
      </c>
      <c r="J67" s="187" t="e">
        <f>F67/(F67+F68)</f>
        <v>#DIV/0!</v>
      </c>
    </row>
    <row r="68" spans="2:10" hidden="1">
      <c r="B68" s="149"/>
      <c r="C68" s="184"/>
      <c r="D68" s="188"/>
      <c r="E68" s="150" t="s">
        <v>166</v>
      </c>
      <c r="F68" s="165"/>
      <c r="G68" s="165"/>
      <c r="H68" s="165"/>
      <c r="I68" s="187"/>
      <c r="J68" s="187"/>
    </row>
    <row r="69" spans="2:10">
      <c r="B69" s="149" t="s">
        <v>132</v>
      </c>
      <c r="C69" s="184"/>
      <c r="D69" s="189" t="s">
        <v>32</v>
      </c>
      <c r="E69" s="110" t="s">
        <v>198</v>
      </c>
      <c r="F69" s="111">
        <v>0.25601186752319399</v>
      </c>
      <c r="G69" s="111">
        <v>1.222838282585144</v>
      </c>
      <c r="H69" s="111">
        <v>1.0752218775451201E-2</v>
      </c>
      <c r="I69" s="190">
        <f>SUM(F69:F70)</f>
        <v>34.428439235687193</v>
      </c>
      <c r="J69" s="190">
        <f>F69/(F69+F70)</f>
        <v>7.4360578988379453E-3</v>
      </c>
    </row>
    <row r="70" spans="2:10">
      <c r="B70" s="149" t="s">
        <v>132</v>
      </c>
      <c r="C70" s="184"/>
      <c r="D70" s="189"/>
      <c r="E70" s="110" t="s">
        <v>199</v>
      </c>
      <c r="F70" s="111">
        <v>34.172427368164001</v>
      </c>
      <c r="G70" s="111">
        <v>39.983749389648438</v>
      </c>
      <c r="H70" s="111">
        <v>28.368268966674801</v>
      </c>
      <c r="I70" s="190"/>
      <c r="J70" s="190"/>
    </row>
    <row r="71" spans="2:10">
      <c r="B71" s="149" t="s">
        <v>146</v>
      </c>
      <c r="C71" s="184"/>
      <c r="D71" s="183" t="s">
        <v>200</v>
      </c>
      <c r="E71" s="110" t="s">
        <v>203</v>
      </c>
      <c r="F71" s="111">
        <v>15.310809326171881</v>
      </c>
      <c r="G71" s="111">
        <v>19.694763183593761</v>
      </c>
      <c r="H71" s="111">
        <v>11.63331127166748</v>
      </c>
      <c r="I71" s="190">
        <f>SUM(F71:F72)</f>
        <v>15.310809326171881</v>
      </c>
      <c r="J71" s="190">
        <f>F71/(F71+F72)</f>
        <v>1</v>
      </c>
    </row>
    <row r="72" spans="2:10">
      <c r="B72" s="149" t="s">
        <v>146</v>
      </c>
      <c r="C72" s="185"/>
      <c r="D72" s="185"/>
      <c r="E72" s="110" t="s">
        <v>204</v>
      </c>
      <c r="F72" s="111">
        <v>0</v>
      </c>
      <c r="G72" s="111">
        <v>0.817868232727052</v>
      </c>
      <c r="H72" s="111">
        <v>0</v>
      </c>
      <c r="I72" s="190"/>
      <c r="J72" s="190"/>
    </row>
    <row r="73" spans="2:10">
      <c r="B73" s="149" t="s">
        <v>118</v>
      </c>
      <c r="C73" s="183">
        <v>9288</v>
      </c>
      <c r="D73" s="186"/>
      <c r="E73" s="110" t="s">
        <v>113</v>
      </c>
      <c r="F73" s="111">
        <v>73.493341064453205</v>
      </c>
      <c r="G73" s="111">
        <v>81.540214538574403</v>
      </c>
      <c r="H73" s="111">
        <v>65.460205078125199</v>
      </c>
      <c r="I73" s="187"/>
      <c r="J73" s="187"/>
    </row>
    <row r="74" spans="2:10">
      <c r="B74" s="149" t="s">
        <v>100</v>
      </c>
      <c r="C74" s="184"/>
      <c r="D74" s="186"/>
      <c r="E74" s="110" t="s">
        <v>95</v>
      </c>
      <c r="F74" s="111">
        <v>109.04702148437499</v>
      </c>
      <c r="G74" s="111">
        <v>119.389762878418</v>
      </c>
      <c r="H74" s="111">
        <v>98.726997375488395</v>
      </c>
      <c r="I74" s="187"/>
      <c r="J74" s="187"/>
    </row>
    <row r="75" spans="2:10" hidden="1">
      <c r="B75" s="149"/>
      <c r="C75" s="184"/>
      <c r="D75" s="188" t="s">
        <v>157</v>
      </c>
      <c r="E75" s="150" t="s">
        <v>158</v>
      </c>
      <c r="F75" s="163"/>
      <c r="G75" s="164"/>
      <c r="H75" s="164"/>
      <c r="I75" s="187">
        <f>SUM(F75:F76)</f>
        <v>0</v>
      </c>
      <c r="J75" s="187" t="e">
        <f>F75/(F75+F76)</f>
        <v>#DIV/0!</v>
      </c>
    </row>
    <row r="76" spans="2:10" hidden="1">
      <c r="B76" s="149"/>
      <c r="C76" s="184"/>
      <c r="D76" s="188"/>
      <c r="E76" s="150" t="s">
        <v>159</v>
      </c>
      <c r="F76" s="163"/>
      <c r="G76" s="164"/>
      <c r="H76" s="164"/>
      <c r="I76" s="187"/>
      <c r="J76" s="187"/>
    </row>
    <row r="77" spans="2:10" hidden="1">
      <c r="B77" s="149"/>
      <c r="C77" s="184"/>
      <c r="D77" s="188" t="s">
        <v>25</v>
      </c>
      <c r="E77" s="150" t="s">
        <v>160</v>
      </c>
      <c r="F77" s="163"/>
      <c r="G77" s="164"/>
      <c r="H77" s="164"/>
      <c r="I77" s="187">
        <f>SUM(F77:F78)</f>
        <v>0</v>
      </c>
      <c r="J77" s="187" t="e">
        <f>F77/(F77+F78)</f>
        <v>#DIV/0!</v>
      </c>
    </row>
    <row r="78" spans="2:10" hidden="1">
      <c r="B78" s="149"/>
      <c r="C78" s="184"/>
      <c r="D78" s="188"/>
      <c r="E78" s="150" t="s">
        <v>161</v>
      </c>
      <c r="F78" s="163"/>
      <c r="G78" s="164"/>
      <c r="H78" s="164"/>
      <c r="I78" s="187"/>
      <c r="J78" s="187"/>
    </row>
    <row r="79" spans="2:10" hidden="1">
      <c r="B79" s="149"/>
      <c r="C79" s="184"/>
      <c r="D79" s="188" t="s">
        <v>162</v>
      </c>
      <c r="E79" s="150" t="s">
        <v>163</v>
      </c>
      <c r="F79" s="163"/>
      <c r="G79" s="163"/>
      <c r="H79" s="163"/>
      <c r="I79" s="187">
        <f>SUM(F79:F80)</f>
        <v>0</v>
      </c>
      <c r="J79" s="187" t="e">
        <f>F79/(F79+F80)</f>
        <v>#DIV/0!</v>
      </c>
    </row>
    <row r="80" spans="2:10" hidden="1">
      <c r="B80" s="149"/>
      <c r="C80" s="184"/>
      <c r="D80" s="188"/>
      <c r="E80" s="150" t="s">
        <v>164</v>
      </c>
      <c r="F80" s="163"/>
      <c r="G80" s="163"/>
      <c r="H80" s="163"/>
      <c r="I80" s="187"/>
      <c r="J80" s="187"/>
    </row>
    <row r="81" spans="2:10" hidden="1">
      <c r="B81" s="149"/>
      <c r="C81" s="184"/>
      <c r="D81" s="188" t="s">
        <v>28</v>
      </c>
      <c r="E81" s="150" t="s">
        <v>165</v>
      </c>
      <c r="F81" s="165"/>
      <c r="G81" s="165"/>
      <c r="H81" s="165"/>
      <c r="I81" s="187">
        <f>SUM(F81:F82)</f>
        <v>0</v>
      </c>
      <c r="J81" s="187" t="e">
        <f>F81/(F81+F82)</f>
        <v>#DIV/0!</v>
      </c>
    </row>
    <row r="82" spans="2:10" hidden="1">
      <c r="B82" s="149"/>
      <c r="C82" s="184"/>
      <c r="D82" s="188"/>
      <c r="E82" s="150" t="s">
        <v>166</v>
      </c>
      <c r="F82" s="165"/>
      <c r="G82" s="165"/>
      <c r="H82" s="165"/>
      <c r="I82" s="187"/>
      <c r="J82" s="187"/>
    </row>
    <row r="83" spans="2:10">
      <c r="B83" s="149" t="s">
        <v>133</v>
      </c>
      <c r="C83" s="184"/>
      <c r="D83" s="189" t="s">
        <v>32</v>
      </c>
      <c r="E83" s="110" t="s">
        <v>198</v>
      </c>
      <c r="F83" s="111">
        <v>0.28083920478820801</v>
      </c>
      <c r="G83" s="111">
        <v>1.3414392471313481</v>
      </c>
      <c r="H83" s="111">
        <v>1.17949089035392E-2</v>
      </c>
      <c r="I83" s="190">
        <f>SUM(F83:F84)</f>
        <v>75.58109555244441</v>
      </c>
      <c r="J83" s="190">
        <f>F83/(F83+F84)</f>
        <v>3.7157334480993143E-3</v>
      </c>
    </row>
    <row r="84" spans="2:10">
      <c r="B84" s="149" t="s">
        <v>133</v>
      </c>
      <c r="C84" s="184"/>
      <c r="D84" s="189"/>
      <c r="E84" s="110" t="s">
        <v>199</v>
      </c>
      <c r="F84" s="111">
        <v>75.300256347656202</v>
      </c>
      <c r="G84" s="111">
        <v>84.358299255371193</v>
      </c>
      <c r="H84" s="111">
        <v>66.259620666504006</v>
      </c>
      <c r="I84" s="190"/>
      <c r="J84" s="190"/>
    </row>
    <row r="85" spans="2:10">
      <c r="B85" s="149" t="s">
        <v>147</v>
      </c>
      <c r="C85" s="184"/>
      <c r="D85" s="183" t="s">
        <v>200</v>
      </c>
      <c r="E85" s="110" t="s">
        <v>203</v>
      </c>
      <c r="F85" s="111">
        <v>26.826953124999999</v>
      </c>
      <c r="G85" s="111">
        <v>31.889278411865241</v>
      </c>
      <c r="H85" s="111">
        <v>21.770072937011719</v>
      </c>
      <c r="I85" s="190">
        <f>SUM(F85:F86)</f>
        <v>27.074650692939759</v>
      </c>
      <c r="J85" s="190">
        <f>F85/(F85+F86)</f>
        <v>0.99085131066882604</v>
      </c>
    </row>
    <row r="86" spans="2:10">
      <c r="B86" s="149" t="s">
        <v>147</v>
      </c>
      <c r="C86" s="185"/>
      <c r="D86" s="185"/>
      <c r="E86" s="110" t="s">
        <v>204</v>
      </c>
      <c r="F86" s="111">
        <v>0.247697567939758</v>
      </c>
      <c r="G86" s="111">
        <v>1.18312120437622</v>
      </c>
      <c r="H86" s="111">
        <v>1.0403036139905441E-2</v>
      </c>
      <c r="I86" s="190"/>
      <c r="J86" s="190"/>
    </row>
    <row r="87" spans="2:10">
      <c r="B87" s="149" t="s">
        <v>119</v>
      </c>
      <c r="C87" s="183">
        <v>9291</v>
      </c>
      <c r="D87" s="186"/>
      <c r="E87" s="110" t="s">
        <v>113</v>
      </c>
      <c r="F87" s="111">
        <v>45.879592895507798</v>
      </c>
      <c r="G87" s="111">
        <v>52.074310302734403</v>
      </c>
      <c r="H87" s="111">
        <v>39.693012237548842</v>
      </c>
      <c r="I87" s="187"/>
      <c r="J87" s="187"/>
    </row>
    <row r="88" spans="2:10">
      <c r="B88" s="149" t="s">
        <v>101</v>
      </c>
      <c r="C88" s="184"/>
      <c r="D88" s="186"/>
      <c r="E88" s="110" t="s">
        <v>95</v>
      </c>
      <c r="F88" s="111">
        <v>64.249230957031202</v>
      </c>
      <c r="G88" s="111">
        <v>71.962310791015597</v>
      </c>
      <c r="H88" s="111">
        <v>56.548774719238402</v>
      </c>
      <c r="I88" s="187"/>
      <c r="J88" s="187"/>
    </row>
    <row r="89" spans="2:10" hidden="1">
      <c r="B89" s="149"/>
      <c r="C89" s="184"/>
      <c r="D89" s="188" t="s">
        <v>157</v>
      </c>
      <c r="E89" s="150" t="s">
        <v>158</v>
      </c>
      <c r="F89" s="163"/>
      <c r="G89" s="164"/>
      <c r="H89" s="164"/>
      <c r="I89" s="187">
        <f>SUM(F89:F90)</f>
        <v>0</v>
      </c>
      <c r="J89" s="187" t="e">
        <f>F89/(F89+F90)</f>
        <v>#DIV/0!</v>
      </c>
    </row>
    <row r="90" spans="2:10" hidden="1">
      <c r="B90" s="149"/>
      <c r="C90" s="184"/>
      <c r="D90" s="188"/>
      <c r="E90" s="150" t="s">
        <v>159</v>
      </c>
      <c r="F90" s="163"/>
      <c r="G90" s="164"/>
      <c r="H90" s="164"/>
      <c r="I90" s="187"/>
      <c r="J90" s="187"/>
    </row>
    <row r="91" spans="2:10" hidden="1">
      <c r="B91" s="149"/>
      <c r="C91" s="184"/>
      <c r="D91" s="188" t="s">
        <v>25</v>
      </c>
      <c r="E91" s="150" t="s">
        <v>160</v>
      </c>
      <c r="F91" s="163"/>
      <c r="G91" s="164"/>
      <c r="H91" s="164"/>
      <c r="I91" s="187">
        <f>SUM(F91:F92)</f>
        <v>0</v>
      </c>
      <c r="J91" s="187" t="e">
        <f>F91/(F91+F92)</f>
        <v>#DIV/0!</v>
      </c>
    </row>
    <row r="92" spans="2:10" hidden="1">
      <c r="B92" s="149"/>
      <c r="C92" s="184"/>
      <c r="D92" s="188"/>
      <c r="E92" s="150" t="s">
        <v>161</v>
      </c>
      <c r="F92" s="163"/>
      <c r="G92" s="164"/>
      <c r="H92" s="164"/>
      <c r="I92" s="187"/>
      <c r="J92" s="187"/>
    </row>
    <row r="93" spans="2:10" hidden="1">
      <c r="B93" s="149"/>
      <c r="C93" s="184"/>
      <c r="D93" s="188" t="s">
        <v>162</v>
      </c>
      <c r="E93" s="150" t="s">
        <v>163</v>
      </c>
      <c r="F93" s="163"/>
      <c r="G93" s="163"/>
      <c r="H93" s="163"/>
      <c r="I93" s="187">
        <f>SUM(F93:F94)</f>
        <v>0</v>
      </c>
      <c r="J93" s="187" t="e">
        <f>F93/(F93+F94)</f>
        <v>#DIV/0!</v>
      </c>
    </row>
    <row r="94" spans="2:10" hidden="1">
      <c r="B94" s="149"/>
      <c r="C94" s="184"/>
      <c r="D94" s="188"/>
      <c r="E94" s="150" t="s">
        <v>164</v>
      </c>
      <c r="F94" s="163"/>
      <c r="G94" s="163"/>
      <c r="H94" s="163"/>
      <c r="I94" s="187"/>
      <c r="J94" s="187"/>
    </row>
    <row r="95" spans="2:10" hidden="1">
      <c r="B95" s="149"/>
      <c r="C95" s="184"/>
      <c r="D95" s="188" t="s">
        <v>28</v>
      </c>
      <c r="E95" s="150" t="s">
        <v>165</v>
      </c>
      <c r="F95" s="165"/>
      <c r="G95" s="165"/>
      <c r="H95" s="165"/>
      <c r="I95" s="187">
        <f>SUM(F95:F96)</f>
        <v>0</v>
      </c>
      <c r="J95" s="187" t="e">
        <f>F95/(F95+F96)</f>
        <v>#DIV/0!</v>
      </c>
    </row>
    <row r="96" spans="2:10" hidden="1">
      <c r="B96" s="149"/>
      <c r="C96" s="184"/>
      <c r="D96" s="188"/>
      <c r="E96" s="150" t="s">
        <v>166</v>
      </c>
      <c r="F96" s="165"/>
      <c r="G96" s="165"/>
      <c r="H96" s="165"/>
      <c r="I96" s="187"/>
      <c r="J96" s="187"/>
    </row>
    <row r="97" spans="2:10">
      <c r="B97" s="149" t="s">
        <v>134</v>
      </c>
      <c r="C97" s="184"/>
      <c r="D97" s="189" t="s">
        <v>32</v>
      </c>
      <c r="E97" s="110" t="s">
        <v>198</v>
      </c>
      <c r="F97" s="111">
        <v>0</v>
      </c>
      <c r="G97" s="111">
        <v>0.72664976119995195</v>
      </c>
      <c r="H97" s="111">
        <v>0</v>
      </c>
      <c r="I97" s="190">
        <f>SUM(F97:F98)</f>
        <v>44.347171020507801</v>
      </c>
      <c r="J97" s="190">
        <f>F97/(F97+F98)</f>
        <v>0</v>
      </c>
    </row>
    <row r="98" spans="2:10">
      <c r="B98" s="149" t="s">
        <v>134</v>
      </c>
      <c r="C98" s="184"/>
      <c r="D98" s="189"/>
      <c r="E98" s="110" t="s">
        <v>199</v>
      </c>
      <c r="F98" s="111">
        <v>44.347171020507801</v>
      </c>
      <c r="G98" s="111">
        <v>50.794582366943203</v>
      </c>
      <c r="H98" s="111">
        <v>37.908580780029283</v>
      </c>
      <c r="I98" s="190"/>
      <c r="J98" s="190"/>
    </row>
    <row r="99" spans="2:10">
      <c r="B99" s="149" t="s">
        <v>148</v>
      </c>
      <c r="C99" s="184"/>
      <c r="D99" s="183" t="s">
        <v>200</v>
      </c>
      <c r="E99" s="110" t="s">
        <v>203</v>
      </c>
      <c r="F99" s="111">
        <v>12.997439575195321</v>
      </c>
      <c r="G99" s="111">
        <v>17.043987274169918</v>
      </c>
      <c r="H99" s="111">
        <v>9.650146484375</v>
      </c>
      <c r="I99" s="190">
        <f>SUM(F99:F100)</f>
        <v>12.997439575195321</v>
      </c>
      <c r="J99" s="190">
        <f>F99/(F99+F100)</f>
        <v>1</v>
      </c>
    </row>
    <row r="100" spans="2:10">
      <c r="B100" s="149" t="s">
        <v>148</v>
      </c>
      <c r="C100" s="185"/>
      <c r="D100" s="185"/>
      <c r="E100" s="110" t="s">
        <v>204</v>
      </c>
      <c r="F100" s="111">
        <v>0</v>
      </c>
      <c r="G100" s="111">
        <v>0.81020730733871604</v>
      </c>
      <c r="H100" s="111">
        <v>0</v>
      </c>
      <c r="I100" s="190"/>
      <c r="J100" s="190"/>
    </row>
    <row r="101" spans="2:10">
      <c r="B101" s="149" t="s">
        <v>120</v>
      </c>
      <c r="C101" s="183">
        <v>9302</v>
      </c>
      <c r="D101" s="186"/>
      <c r="E101" s="110" t="s">
        <v>113</v>
      </c>
      <c r="F101" s="111">
        <v>51.797985839843797</v>
      </c>
      <c r="G101" s="111">
        <v>58.663387298583999</v>
      </c>
      <c r="H101" s="111">
        <v>44.942584991455199</v>
      </c>
      <c r="I101" s="187"/>
      <c r="J101" s="187"/>
    </row>
    <row r="102" spans="2:10">
      <c r="B102" s="149" t="s">
        <v>102</v>
      </c>
      <c r="C102" s="184"/>
      <c r="D102" s="186"/>
      <c r="E102" s="110" t="s">
        <v>95</v>
      </c>
      <c r="F102" s="111">
        <v>66.232122802734395</v>
      </c>
      <c r="G102" s="111">
        <v>74.336799621582003</v>
      </c>
      <c r="H102" s="111">
        <v>58.141380310058402</v>
      </c>
      <c r="I102" s="187"/>
      <c r="J102" s="187"/>
    </row>
    <row r="103" spans="2:10" hidden="1">
      <c r="B103" s="149"/>
      <c r="C103" s="184"/>
      <c r="D103" s="188" t="s">
        <v>157</v>
      </c>
      <c r="E103" s="150" t="s">
        <v>158</v>
      </c>
      <c r="F103" s="163"/>
      <c r="G103" s="164"/>
      <c r="H103" s="164"/>
      <c r="I103" s="187">
        <f>SUM(F103:F104)</f>
        <v>0</v>
      </c>
      <c r="J103" s="187" t="e">
        <f>F103/(F103+F104)</f>
        <v>#DIV/0!</v>
      </c>
    </row>
    <row r="104" spans="2:10" hidden="1">
      <c r="B104" s="149"/>
      <c r="C104" s="184"/>
      <c r="D104" s="188"/>
      <c r="E104" s="150" t="s">
        <v>159</v>
      </c>
      <c r="F104" s="163"/>
      <c r="G104" s="164"/>
      <c r="H104" s="164"/>
      <c r="I104" s="187"/>
      <c r="J104" s="187"/>
    </row>
    <row r="105" spans="2:10" hidden="1">
      <c r="B105" s="149"/>
      <c r="C105" s="184"/>
      <c r="D105" s="188" t="s">
        <v>25</v>
      </c>
      <c r="E105" s="150" t="s">
        <v>160</v>
      </c>
      <c r="F105" s="163"/>
      <c r="G105" s="164"/>
      <c r="H105" s="164"/>
      <c r="I105" s="187">
        <f>SUM(F105:F106)</f>
        <v>0</v>
      </c>
      <c r="J105" s="187" t="e">
        <f>F105/(F105+F106)</f>
        <v>#DIV/0!</v>
      </c>
    </row>
    <row r="106" spans="2:10" hidden="1">
      <c r="B106" s="149"/>
      <c r="C106" s="184"/>
      <c r="D106" s="188"/>
      <c r="E106" s="150" t="s">
        <v>161</v>
      </c>
      <c r="F106" s="163"/>
      <c r="G106" s="164"/>
      <c r="H106" s="164"/>
      <c r="I106" s="187"/>
      <c r="J106" s="187"/>
    </row>
    <row r="107" spans="2:10" hidden="1">
      <c r="B107" s="149"/>
      <c r="C107" s="184"/>
      <c r="D107" s="188" t="s">
        <v>162</v>
      </c>
      <c r="E107" s="150" t="s">
        <v>163</v>
      </c>
      <c r="F107" s="163"/>
      <c r="G107" s="163"/>
      <c r="H107" s="163"/>
      <c r="I107" s="187">
        <f>SUM(F107:F108)</f>
        <v>0</v>
      </c>
      <c r="J107" s="187" t="e">
        <f>F107/(F107+F108)</f>
        <v>#DIV/0!</v>
      </c>
    </row>
    <row r="108" spans="2:10" hidden="1">
      <c r="B108" s="149"/>
      <c r="C108" s="184"/>
      <c r="D108" s="188"/>
      <c r="E108" s="150" t="s">
        <v>164</v>
      </c>
      <c r="F108" s="163"/>
      <c r="G108" s="163"/>
      <c r="H108" s="163"/>
      <c r="I108" s="187"/>
      <c r="J108" s="187"/>
    </row>
    <row r="109" spans="2:10" hidden="1">
      <c r="B109" s="121"/>
      <c r="C109" s="184"/>
      <c r="D109" s="188" t="s">
        <v>28</v>
      </c>
      <c r="E109" s="150" t="s">
        <v>165</v>
      </c>
      <c r="F109" s="165"/>
      <c r="G109" s="165"/>
      <c r="H109" s="165"/>
      <c r="I109" s="187">
        <f>SUM(F109:F110)</f>
        <v>0</v>
      </c>
      <c r="J109" s="187" t="e">
        <f>F109/(F109+F110)</f>
        <v>#DIV/0!</v>
      </c>
    </row>
    <row r="110" spans="2:10" hidden="1">
      <c r="B110" s="149"/>
      <c r="C110" s="184"/>
      <c r="D110" s="188"/>
      <c r="E110" s="150" t="s">
        <v>166</v>
      </c>
      <c r="F110" s="165"/>
      <c r="G110" s="165"/>
      <c r="H110" s="165"/>
      <c r="I110" s="187"/>
      <c r="J110" s="187"/>
    </row>
    <row r="111" spans="2:10">
      <c r="B111" s="149" t="s">
        <v>135</v>
      </c>
      <c r="C111" s="184"/>
      <c r="D111" s="189" t="s">
        <v>32</v>
      </c>
      <c r="E111" s="110" t="s">
        <v>198</v>
      </c>
      <c r="F111" s="111">
        <v>0</v>
      </c>
      <c r="G111" s="111">
        <v>0.789695084095</v>
      </c>
      <c r="H111" s="111">
        <v>0</v>
      </c>
      <c r="I111" s="190">
        <f>SUM(F111:F112)</f>
        <v>43.423739624023398</v>
      </c>
      <c r="J111" s="190">
        <f>F111/(F111+F112)</f>
        <v>0</v>
      </c>
    </row>
    <row r="112" spans="2:10">
      <c r="B112" s="149" t="s">
        <v>135</v>
      </c>
      <c r="C112" s="184"/>
      <c r="D112" s="189"/>
      <c r="E112" s="110" t="s">
        <v>199</v>
      </c>
      <c r="F112" s="111">
        <v>43.423739624023398</v>
      </c>
      <c r="G112" s="111">
        <v>50.074478149413999</v>
      </c>
      <c r="H112" s="111">
        <v>36.782390594482443</v>
      </c>
      <c r="I112" s="190"/>
      <c r="J112" s="190"/>
    </row>
    <row r="113" spans="2:10">
      <c r="B113" s="149" t="s">
        <v>149</v>
      </c>
      <c r="C113" s="184"/>
      <c r="D113" s="183" t="s">
        <v>200</v>
      </c>
      <c r="E113" s="110" t="s">
        <v>203</v>
      </c>
      <c r="F113" s="111">
        <v>16.71341247558594</v>
      </c>
      <c r="G113" s="111">
        <v>21.20377731323244</v>
      </c>
      <c r="H113" s="111">
        <v>12.9089469909668</v>
      </c>
      <c r="I113" s="190">
        <f>SUM(F113:F114)</f>
        <v>16.71341247558594</v>
      </c>
      <c r="J113" s="190">
        <f>F113/(F113+F114)</f>
        <v>1</v>
      </c>
    </row>
    <row r="114" spans="2:10">
      <c r="B114" s="149" t="s">
        <v>149</v>
      </c>
      <c r="C114" s="185"/>
      <c r="D114" s="185"/>
      <c r="E114" s="110" t="s">
        <v>204</v>
      </c>
      <c r="F114" s="111">
        <v>0</v>
      </c>
      <c r="G114" s="111">
        <v>0.79347288608551203</v>
      </c>
      <c r="H114" s="111">
        <v>0</v>
      </c>
      <c r="I114" s="190"/>
      <c r="J114" s="190"/>
    </row>
    <row r="115" spans="2:10">
      <c r="B115" s="149" t="s">
        <v>121</v>
      </c>
      <c r="C115" s="183">
        <v>10017</v>
      </c>
      <c r="D115" s="186"/>
      <c r="E115" s="110" t="s">
        <v>113</v>
      </c>
      <c r="F115" s="111">
        <v>65.011791992187597</v>
      </c>
      <c r="G115" s="111">
        <v>72.500350952148395</v>
      </c>
      <c r="H115" s="111">
        <v>57.535137176513601</v>
      </c>
      <c r="I115" s="187"/>
      <c r="J115" s="187"/>
    </row>
    <row r="116" spans="2:10">
      <c r="B116" s="149" t="s">
        <v>104</v>
      </c>
      <c r="C116" s="184"/>
      <c r="D116" s="186"/>
      <c r="E116" s="110" t="s">
        <v>95</v>
      </c>
      <c r="F116" s="111">
        <v>77.504406738281205</v>
      </c>
      <c r="G116" s="111">
        <v>86.690612792968807</v>
      </c>
      <c r="H116" s="111">
        <v>68.336105346679602</v>
      </c>
      <c r="I116" s="187"/>
      <c r="J116" s="187"/>
    </row>
    <row r="117" spans="2:10" hidden="1">
      <c r="B117" s="149"/>
      <c r="C117" s="184"/>
      <c r="D117" s="188" t="s">
        <v>157</v>
      </c>
      <c r="E117" s="150" t="s">
        <v>158</v>
      </c>
      <c r="F117" s="163"/>
      <c r="G117" s="164"/>
      <c r="H117" s="164"/>
      <c r="I117" s="187">
        <f>SUM(F117:F118)</f>
        <v>0</v>
      </c>
      <c r="J117" s="187" t="e">
        <f>F117/(F117+F118)</f>
        <v>#DIV/0!</v>
      </c>
    </row>
    <row r="118" spans="2:10" hidden="1">
      <c r="B118" s="149"/>
      <c r="C118" s="184"/>
      <c r="D118" s="188"/>
      <c r="E118" s="150" t="s">
        <v>159</v>
      </c>
      <c r="F118" s="163"/>
      <c r="G118" s="164"/>
      <c r="H118" s="164"/>
      <c r="I118" s="187"/>
      <c r="J118" s="187"/>
    </row>
    <row r="119" spans="2:10" hidden="1">
      <c r="B119" s="149"/>
      <c r="C119" s="184"/>
      <c r="D119" s="188" t="s">
        <v>25</v>
      </c>
      <c r="E119" s="150" t="s">
        <v>160</v>
      </c>
      <c r="F119" s="163"/>
      <c r="G119" s="164"/>
      <c r="H119" s="164"/>
      <c r="I119" s="187">
        <f>SUM(F119:F120)</f>
        <v>0</v>
      </c>
      <c r="J119" s="187" t="e">
        <f>F119/(F119+F120)</f>
        <v>#DIV/0!</v>
      </c>
    </row>
    <row r="120" spans="2:10" hidden="1">
      <c r="B120" s="149"/>
      <c r="C120" s="184"/>
      <c r="D120" s="188"/>
      <c r="E120" s="150" t="s">
        <v>161</v>
      </c>
      <c r="F120" s="163"/>
      <c r="G120" s="164"/>
      <c r="H120" s="164"/>
      <c r="I120" s="187"/>
      <c r="J120" s="187"/>
    </row>
    <row r="121" spans="2:10" hidden="1">
      <c r="B121" s="149"/>
      <c r="C121" s="184"/>
      <c r="D121" s="188" t="s">
        <v>162</v>
      </c>
      <c r="E121" s="150" t="s">
        <v>163</v>
      </c>
      <c r="F121" s="163"/>
      <c r="G121" s="163"/>
      <c r="H121" s="163"/>
      <c r="I121" s="187">
        <f>SUM(F121:F122)</f>
        <v>0</v>
      </c>
      <c r="J121" s="187" t="e">
        <f>F121/(F121+F122)</f>
        <v>#DIV/0!</v>
      </c>
    </row>
    <row r="122" spans="2:10" hidden="1">
      <c r="B122" s="149"/>
      <c r="C122" s="184"/>
      <c r="D122" s="188"/>
      <c r="E122" s="150" t="s">
        <v>164</v>
      </c>
      <c r="F122" s="163"/>
      <c r="G122" s="163"/>
      <c r="H122" s="163"/>
      <c r="I122" s="187"/>
      <c r="J122" s="187"/>
    </row>
    <row r="123" spans="2:10" hidden="1">
      <c r="B123" s="149"/>
      <c r="C123" s="184"/>
      <c r="D123" s="188" t="s">
        <v>28</v>
      </c>
      <c r="E123" s="150" t="s">
        <v>165</v>
      </c>
      <c r="F123" s="165"/>
      <c r="G123" s="165"/>
      <c r="H123" s="165"/>
      <c r="I123" s="187">
        <f>SUM(F123:F124)</f>
        <v>0</v>
      </c>
      <c r="J123" s="187" t="e">
        <f>F123/(F123+F124)</f>
        <v>#DIV/0!</v>
      </c>
    </row>
    <row r="124" spans="2:10" hidden="1">
      <c r="B124" s="149"/>
      <c r="C124" s="184"/>
      <c r="D124" s="188"/>
      <c r="E124" s="150" t="s">
        <v>166</v>
      </c>
      <c r="F124" s="165"/>
      <c r="G124" s="165"/>
      <c r="H124" s="165"/>
      <c r="I124" s="187"/>
      <c r="J124" s="187"/>
    </row>
    <row r="125" spans="2:10">
      <c r="B125" s="121" t="s">
        <v>136</v>
      </c>
      <c r="C125" s="184"/>
      <c r="D125" s="189" t="s">
        <v>32</v>
      </c>
      <c r="E125" s="110" t="s">
        <v>198</v>
      </c>
      <c r="F125" s="111">
        <v>0</v>
      </c>
      <c r="G125" s="111">
        <v>0.77549141645431596</v>
      </c>
      <c r="H125" s="111">
        <v>0</v>
      </c>
      <c r="I125" s="190">
        <f>SUM(F125:F126)</f>
        <v>52.836157226562605</v>
      </c>
      <c r="J125" s="190">
        <f>F125/(F125+F126)</f>
        <v>0</v>
      </c>
    </row>
    <row r="126" spans="2:10">
      <c r="B126" s="121" t="s">
        <v>136</v>
      </c>
      <c r="C126" s="184"/>
      <c r="D126" s="189"/>
      <c r="E126" s="110" t="s">
        <v>199</v>
      </c>
      <c r="F126" s="111">
        <v>52.836157226562605</v>
      </c>
      <c r="G126" s="111">
        <v>60.110221862792798</v>
      </c>
      <c r="H126" s="111">
        <v>45.5733222961424</v>
      </c>
      <c r="I126" s="190"/>
      <c r="J126" s="190"/>
    </row>
    <row r="127" spans="2:10">
      <c r="B127" s="121" t="s">
        <v>167</v>
      </c>
      <c r="C127" s="184"/>
      <c r="D127" s="183" t="s">
        <v>200</v>
      </c>
      <c r="E127" s="110" t="s">
        <v>203</v>
      </c>
      <c r="F127" s="111">
        <v>10.639799499511721</v>
      </c>
      <c r="G127" s="111">
        <v>14.157210350036641</v>
      </c>
      <c r="H127" s="111">
        <v>7.7609686851501598</v>
      </c>
      <c r="I127" s="190">
        <f>SUM(F127:F128)</f>
        <v>10.886963677406312</v>
      </c>
      <c r="J127" s="190">
        <f>F127/(F127+F128)</f>
        <v>0.9772972350034077</v>
      </c>
    </row>
    <row r="128" spans="2:10">
      <c r="B128" s="121" t="s">
        <v>167</v>
      </c>
      <c r="C128" s="185"/>
      <c r="D128" s="185"/>
      <c r="E128" s="110" t="s">
        <v>204</v>
      </c>
      <c r="F128" s="111">
        <v>0.24716417789459202</v>
      </c>
      <c r="G128" s="111">
        <v>1.1805732250213641</v>
      </c>
      <c r="H128" s="111">
        <v>1.038063410669564E-2</v>
      </c>
      <c r="I128" s="190"/>
      <c r="J128" s="190"/>
    </row>
    <row r="129" spans="2:10">
      <c r="B129" s="121" t="s">
        <v>122</v>
      </c>
      <c r="C129" s="183">
        <v>10027</v>
      </c>
      <c r="D129" s="186"/>
      <c r="E129" s="110" t="s">
        <v>113</v>
      </c>
      <c r="F129" s="111">
        <v>56.934466552734399</v>
      </c>
      <c r="G129" s="111">
        <v>63.983383178710802</v>
      </c>
      <c r="H129" s="111">
        <v>49.896091461181598</v>
      </c>
      <c r="I129" s="187"/>
      <c r="J129" s="187"/>
    </row>
    <row r="130" spans="2:10">
      <c r="B130" s="121" t="s">
        <v>105</v>
      </c>
      <c r="C130" s="184"/>
      <c r="D130" s="186"/>
      <c r="E130" s="110" t="s">
        <v>95</v>
      </c>
      <c r="F130" s="111">
        <v>81.647924804687605</v>
      </c>
      <c r="G130" s="111">
        <v>90.412635803222798</v>
      </c>
      <c r="H130" s="111">
        <v>72.89949798584</v>
      </c>
      <c r="I130" s="187"/>
      <c r="J130" s="187"/>
    </row>
    <row r="131" spans="2:10" hidden="1">
      <c r="B131" s="121"/>
      <c r="C131" s="184"/>
      <c r="D131" s="188" t="s">
        <v>157</v>
      </c>
      <c r="E131" s="150" t="s">
        <v>158</v>
      </c>
      <c r="F131" s="163"/>
      <c r="G131" s="164"/>
      <c r="H131" s="164"/>
      <c r="I131" s="187">
        <f>SUM(F131:F132)</f>
        <v>0</v>
      </c>
      <c r="J131" s="187" t="e">
        <f>F131/(F131+F132)</f>
        <v>#DIV/0!</v>
      </c>
    </row>
    <row r="132" spans="2:10" hidden="1">
      <c r="B132" s="121"/>
      <c r="C132" s="184"/>
      <c r="D132" s="188"/>
      <c r="E132" s="150" t="s">
        <v>159</v>
      </c>
      <c r="F132" s="163"/>
      <c r="G132" s="164"/>
      <c r="H132" s="164"/>
      <c r="I132" s="187"/>
      <c r="J132" s="187"/>
    </row>
    <row r="133" spans="2:10" hidden="1">
      <c r="B133" s="121"/>
      <c r="C133" s="184"/>
      <c r="D133" s="188" t="s">
        <v>25</v>
      </c>
      <c r="E133" s="150" t="s">
        <v>160</v>
      </c>
      <c r="F133" s="163"/>
      <c r="G133" s="164"/>
      <c r="H133" s="164"/>
      <c r="I133" s="187">
        <f>SUM(F133:F134)</f>
        <v>0</v>
      </c>
      <c r="J133" s="187" t="e">
        <f>F133/(F133+F134)</f>
        <v>#DIV/0!</v>
      </c>
    </row>
    <row r="134" spans="2:10" hidden="1">
      <c r="B134" s="121"/>
      <c r="C134" s="184"/>
      <c r="D134" s="188"/>
      <c r="E134" s="150" t="s">
        <v>161</v>
      </c>
      <c r="F134" s="163"/>
      <c r="G134" s="164"/>
      <c r="H134" s="164"/>
      <c r="I134" s="187"/>
      <c r="J134" s="187"/>
    </row>
    <row r="135" spans="2:10" hidden="1">
      <c r="B135" s="149"/>
      <c r="C135" s="184"/>
      <c r="D135" s="188" t="s">
        <v>162</v>
      </c>
      <c r="E135" s="150" t="s">
        <v>163</v>
      </c>
      <c r="F135" s="163"/>
      <c r="G135" s="163"/>
      <c r="H135" s="163"/>
      <c r="I135" s="187">
        <f>SUM(F135:F136)</f>
        <v>0</v>
      </c>
      <c r="J135" s="187" t="e">
        <f>F135/(F135+F136)</f>
        <v>#DIV/0!</v>
      </c>
    </row>
    <row r="136" spans="2:10" hidden="1">
      <c r="B136" s="149"/>
      <c r="C136" s="184"/>
      <c r="D136" s="188"/>
      <c r="E136" s="150" t="s">
        <v>164</v>
      </c>
      <c r="F136" s="163"/>
      <c r="G136" s="163"/>
      <c r="H136" s="163"/>
      <c r="I136" s="187"/>
      <c r="J136" s="187"/>
    </row>
    <row r="137" spans="2:10" hidden="1">
      <c r="B137" s="121"/>
      <c r="C137" s="184"/>
      <c r="D137" s="188" t="s">
        <v>28</v>
      </c>
      <c r="E137" s="150" t="s">
        <v>165</v>
      </c>
      <c r="F137" s="165"/>
      <c r="G137" s="165"/>
      <c r="H137" s="165"/>
      <c r="I137" s="187">
        <f>SUM(F137:F138)</f>
        <v>0</v>
      </c>
      <c r="J137" s="187" t="e">
        <f>F137/(F137+F138)</f>
        <v>#DIV/0!</v>
      </c>
    </row>
    <row r="138" spans="2:10" hidden="1">
      <c r="B138" s="121"/>
      <c r="C138" s="184"/>
      <c r="D138" s="188"/>
      <c r="E138" s="150" t="s">
        <v>166</v>
      </c>
      <c r="F138" s="165"/>
      <c r="G138" s="165"/>
      <c r="H138" s="165"/>
      <c r="I138" s="187"/>
      <c r="J138" s="187"/>
    </row>
    <row r="139" spans="2:10">
      <c r="B139" s="121" t="s">
        <v>137</v>
      </c>
      <c r="C139" s="184"/>
      <c r="D139" s="189" t="s">
        <v>32</v>
      </c>
      <c r="E139" s="110" t="s">
        <v>198</v>
      </c>
      <c r="F139" s="111">
        <v>0</v>
      </c>
      <c r="G139" s="111">
        <v>0.756394863128664</v>
      </c>
      <c r="H139" s="111">
        <v>0</v>
      </c>
      <c r="I139" s="190">
        <f>SUM(F139:F140)</f>
        <v>49.996902465820398</v>
      </c>
      <c r="J139" s="190">
        <f>F139/(F139+F140)</f>
        <v>0</v>
      </c>
    </row>
    <row r="140" spans="2:10">
      <c r="B140" s="121" t="s">
        <v>137</v>
      </c>
      <c r="C140" s="184"/>
      <c r="D140" s="189"/>
      <c r="E140" s="110" t="s">
        <v>199</v>
      </c>
      <c r="F140" s="111">
        <v>49.996902465820398</v>
      </c>
      <c r="G140" s="111">
        <v>56.983898162841598</v>
      </c>
      <c r="H140" s="111">
        <v>43.020267486572401</v>
      </c>
      <c r="I140" s="190"/>
      <c r="J140" s="190"/>
    </row>
    <row r="141" spans="2:10">
      <c r="B141" s="121" t="s">
        <v>168</v>
      </c>
      <c r="C141" s="184"/>
      <c r="D141" s="183" t="s">
        <v>200</v>
      </c>
      <c r="E141" s="110" t="s">
        <v>203</v>
      </c>
      <c r="F141" s="111">
        <v>17.04171447753906</v>
      </c>
      <c r="G141" s="111">
        <v>21.701202392578121</v>
      </c>
      <c r="H141" s="111">
        <v>13.104625701904279</v>
      </c>
      <c r="I141" s="190">
        <f>SUM(F141:F142)</f>
        <v>17.04171447753906</v>
      </c>
      <c r="J141" s="190">
        <f>F141/(F141+F142)</f>
        <v>1</v>
      </c>
    </row>
    <row r="142" spans="2:10">
      <c r="B142" s="121" t="s">
        <v>168</v>
      </c>
      <c r="C142" s="185"/>
      <c r="D142" s="185"/>
      <c r="E142" s="110" t="s">
        <v>204</v>
      </c>
      <c r="F142" s="111">
        <v>0</v>
      </c>
      <c r="G142" s="111">
        <v>0.83556002378463601</v>
      </c>
      <c r="H142" s="111">
        <v>0</v>
      </c>
      <c r="I142" s="190"/>
      <c r="J142" s="190"/>
    </row>
    <row r="143" spans="2:10">
      <c r="B143" s="121" t="s">
        <v>123</v>
      </c>
      <c r="C143" s="183">
        <v>10033</v>
      </c>
      <c r="D143" s="186"/>
      <c r="E143" s="110" t="s">
        <v>113</v>
      </c>
      <c r="F143" s="111">
        <v>49.023681640625</v>
      </c>
      <c r="G143" s="111">
        <v>55.643226623535199</v>
      </c>
      <c r="H143" s="111">
        <v>42.4134330749512</v>
      </c>
      <c r="I143" s="187"/>
      <c r="J143" s="187"/>
    </row>
    <row r="144" spans="2:10">
      <c r="B144" s="121" t="s">
        <v>106</v>
      </c>
      <c r="C144" s="184"/>
      <c r="D144" s="186"/>
      <c r="E144" s="110" t="s">
        <v>95</v>
      </c>
      <c r="F144" s="111">
        <v>72.348681640625003</v>
      </c>
      <c r="G144" s="111">
        <v>80.612129211425597</v>
      </c>
      <c r="H144" s="111">
        <v>64.099716186523594</v>
      </c>
      <c r="I144" s="187"/>
      <c r="J144" s="187"/>
    </row>
    <row r="145" spans="2:10" hidden="1">
      <c r="B145" s="121"/>
      <c r="C145" s="184"/>
      <c r="D145" s="188" t="s">
        <v>157</v>
      </c>
      <c r="E145" s="150" t="s">
        <v>158</v>
      </c>
      <c r="F145" s="163"/>
      <c r="G145" s="164"/>
      <c r="H145" s="164"/>
      <c r="I145" s="187">
        <f>SUM(F145:F146)</f>
        <v>0</v>
      </c>
      <c r="J145" s="187" t="e">
        <f>F145/(F145+F146)</f>
        <v>#DIV/0!</v>
      </c>
    </row>
    <row r="146" spans="2:10" hidden="1">
      <c r="B146" s="121"/>
      <c r="C146" s="184"/>
      <c r="D146" s="188"/>
      <c r="E146" s="150" t="s">
        <v>159</v>
      </c>
      <c r="F146" s="163"/>
      <c r="G146" s="164"/>
      <c r="H146" s="164"/>
      <c r="I146" s="187"/>
      <c r="J146" s="187"/>
    </row>
    <row r="147" spans="2:10" hidden="1">
      <c r="B147" s="149"/>
      <c r="C147" s="184"/>
      <c r="D147" s="188" t="s">
        <v>25</v>
      </c>
      <c r="E147" s="150" t="s">
        <v>160</v>
      </c>
      <c r="F147" s="163"/>
      <c r="G147" s="164"/>
      <c r="H147" s="164"/>
      <c r="I147" s="187">
        <f>SUM(F147:F148)</f>
        <v>0</v>
      </c>
      <c r="J147" s="187" t="e">
        <f>F147/(F147+F148)</f>
        <v>#DIV/0!</v>
      </c>
    </row>
    <row r="148" spans="2:10" hidden="1">
      <c r="B148" s="149"/>
      <c r="C148" s="184"/>
      <c r="D148" s="188"/>
      <c r="E148" s="150" t="s">
        <v>161</v>
      </c>
      <c r="F148" s="163"/>
      <c r="G148" s="164"/>
      <c r="H148" s="164"/>
      <c r="I148" s="187"/>
      <c r="J148" s="187"/>
    </row>
    <row r="149" spans="2:10" hidden="1">
      <c r="B149" s="149"/>
      <c r="C149" s="184"/>
      <c r="D149" s="188" t="s">
        <v>162</v>
      </c>
      <c r="E149" s="150" t="s">
        <v>163</v>
      </c>
      <c r="F149" s="163"/>
      <c r="G149" s="163"/>
      <c r="H149" s="163"/>
      <c r="I149" s="187">
        <f>SUM(F149:F150)</f>
        <v>0</v>
      </c>
      <c r="J149" s="187" t="e">
        <f>F149/(F149+F150)</f>
        <v>#DIV/0!</v>
      </c>
    </row>
    <row r="150" spans="2:10" hidden="1">
      <c r="B150" s="149"/>
      <c r="C150" s="184"/>
      <c r="D150" s="188"/>
      <c r="E150" s="150" t="s">
        <v>164</v>
      </c>
      <c r="F150" s="163"/>
      <c r="G150" s="163"/>
      <c r="H150" s="163"/>
      <c r="I150" s="187"/>
      <c r="J150" s="187"/>
    </row>
    <row r="151" spans="2:10" hidden="1">
      <c r="B151" s="149"/>
      <c r="C151" s="184"/>
      <c r="D151" s="188" t="s">
        <v>28</v>
      </c>
      <c r="E151" s="150" t="s">
        <v>165</v>
      </c>
      <c r="F151" s="165"/>
      <c r="G151" s="165"/>
      <c r="H151" s="165"/>
      <c r="I151" s="187">
        <f>SUM(F151:F152)</f>
        <v>0</v>
      </c>
      <c r="J151" s="187" t="e">
        <f>F151/(F151+F152)</f>
        <v>#DIV/0!</v>
      </c>
    </row>
    <row r="152" spans="2:10" hidden="1">
      <c r="B152" s="149"/>
      <c r="C152" s="184"/>
      <c r="D152" s="188"/>
      <c r="E152" s="150" t="s">
        <v>166</v>
      </c>
      <c r="F152" s="165"/>
      <c r="G152" s="165"/>
      <c r="H152" s="165"/>
      <c r="I152" s="187"/>
      <c r="J152" s="187"/>
    </row>
    <row r="153" spans="2:10">
      <c r="B153" s="149" t="s">
        <v>138</v>
      </c>
      <c r="C153" s="184"/>
      <c r="D153" s="189" t="s">
        <v>32</v>
      </c>
      <c r="E153" s="110" t="s">
        <v>198</v>
      </c>
      <c r="F153" s="111">
        <v>0</v>
      </c>
      <c r="G153" s="111">
        <v>0.74745243787765603</v>
      </c>
      <c r="H153" s="111">
        <v>0</v>
      </c>
      <c r="I153" s="190">
        <f>SUM(F153:F154)</f>
        <v>56.466748046874997</v>
      </c>
      <c r="J153" s="190">
        <f>F153/(F153+F154)</f>
        <v>0</v>
      </c>
    </row>
    <row r="154" spans="2:10">
      <c r="B154" s="149" t="s">
        <v>138</v>
      </c>
      <c r="C154" s="184"/>
      <c r="D154" s="189"/>
      <c r="E154" s="110" t="s">
        <v>199</v>
      </c>
      <c r="F154" s="111">
        <v>56.466748046874997</v>
      </c>
      <c r="G154" s="111">
        <v>63.850906372070398</v>
      </c>
      <c r="H154" s="111">
        <v>49.0941581726076</v>
      </c>
      <c r="I154" s="190"/>
      <c r="J154" s="190"/>
    </row>
    <row r="155" spans="2:10">
      <c r="B155" s="149" t="s">
        <v>169</v>
      </c>
      <c r="C155" s="184"/>
      <c r="D155" s="183" t="s">
        <v>200</v>
      </c>
      <c r="E155" s="110" t="s">
        <v>203</v>
      </c>
      <c r="F155" s="111">
        <v>18.12906799316406</v>
      </c>
      <c r="G155" s="111">
        <v>24.460931777954119</v>
      </c>
      <c r="H155" s="111">
        <v>13.00122261047364</v>
      </c>
      <c r="I155" s="190">
        <f>SUM(F155:F156)</f>
        <v>18.12906799316406</v>
      </c>
      <c r="J155" s="190">
        <f>F155/(F155+F156)</f>
        <v>1</v>
      </c>
    </row>
    <row r="156" spans="2:10">
      <c r="B156" s="149" t="s">
        <v>169</v>
      </c>
      <c r="C156" s="185"/>
      <c r="D156" s="185"/>
      <c r="E156" s="110" t="s">
        <v>204</v>
      </c>
      <c r="F156" s="111">
        <v>0</v>
      </c>
      <c r="G156" s="111">
        <v>1.3902106285095199</v>
      </c>
      <c r="H156" s="111">
        <v>0</v>
      </c>
      <c r="I156" s="190"/>
      <c r="J156" s="190"/>
    </row>
    <row r="157" spans="2:10">
      <c r="B157" s="149" t="s">
        <v>124</v>
      </c>
      <c r="C157" s="183">
        <v>10042</v>
      </c>
      <c r="D157" s="186"/>
      <c r="E157" s="110" t="s">
        <v>113</v>
      </c>
      <c r="F157" s="111">
        <v>50.844079589843801</v>
      </c>
      <c r="G157" s="111">
        <v>57.661277770996001</v>
      </c>
      <c r="H157" s="111">
        <v>44.036735534667997</v>
      </c>
      <c r="I157" s="187"/>
      <c r="J157" s="187"/>
    </row>
    <row r="158" spans="2:10">
      <c r="B158" s="149" t="s">
        <v>107</v>
      </c>
      <c r="C158" s="184"/>
      <c r="D158" s="186"/>
      <c r="E158" s="110" t="s">
        <v>95</v>
      </c>
      <c r="F158" s="111">
        <v>69.904693603515597</v>
      </c>
      <c r="G158" s="111">
        <v>78.056411743164006</v>
      </c>
      <c r="H158" s="111">
        <v>61.767066955566399</v>
      </c>
      <c r="I158" s="187"/>
      <c r="J158" s="187"/>
    </row>
    <row r="159" spans="2:10" hidden="1">
      <c r="B159" s="149"/>
      <c r="C159" s="184"/>
      <c r="D159" s="188" t="s">
        <v>157</v>
      </c>
      <c r="E159" s="150" t="s">
        <v>158</v>
      </c>
      <c r="F159" s="163"/>
      <c r="G159" s="164"/>
      <c r="H159" s="164"/>
      <c r="I159" s="187">
        <f>SUM(F159:F160)</f>
        <v>0</v>
      </c>
      <c r="J159" s="187" t="e">
        <f>F159/(F159+F160)</f>
        <v>#DIV/0!</v>
      </c>
    </row>
    <row r="160" spans="2:10" hidden="1">
      <c r="B160" s="149"/>
      <c r="C160" s="184"/>
      <c r="D160" s="188"/>
      <c r="E160" s="150" t="s">
        <v>159</v>
      </c>
      <c r="F160" s="163"/>
      <c r="G160" s="164"/>
      <c r="H160" s="164"/>
      <c r="I160" s="187"/>
      <c r="J160" s="187"/>
    </row>
    <row r="161" spans="2:10" hidden="1">
      <c r="B161" s="149"/>
      <c r="C161" s="184"/>
      <c r="D161" s="188" t="s">
        <v>25</v>
      </c>
      <c r="E161" s="150" t="s">
        <v>160</v>
      </c>
      <c r="F161" s="163"/>
      <c r="G161" s="164"/>
      <c r="H161" s="164"/>
      <c r="I161" s="187">
        <f>SUM(F161:F162)</f>
        <v>0</v>
      </c>
      <c r="J161" s="187" t="e">
        <f>F161/(F161+F162)</f>
        <v>#DIV/0!</v>
      </c>
    </row>
    <row r="162" spans="2:10" hidden="1">
      <c r="B162" s="149"/>
      <c r="C162" s="184"/>
      <c r="D162" s="188"/>
      <c r="E162" s="150" t="s">
        <v>161</v>
      </c>
      <c r="F162" s="163"/>
      <c r="G162" s="164"/>
      <c r="H162" s="164"/>
      <c r="I162" s="187"/>
      <c r="J162" s="187"/>
    </row>
    <row r="163" spans="2:10" hidden="1">
      <c r="B163" s="149"/>
      <c r="C163" s="184"/>
      <c r="D163" s="188" t="s">
        <v>162</v>
      </c>
      <c r="E163" s="150" t="s">
        <v>163</v>
      </c>
      <c r="F163" s="163"/>
      <c r="G163" s="163"/>
      <c r="H163" s="163"/>
      <c r="I163" s="187">
        <f>SUM(F163:F164)</f>
        <v>0</v>
      </c>
      <c r="J163" s="187" t="e">
        <f>F163/(F163+F164)</f>
        <v>#DIV/0!</v>
      </c>
    </row>
    <row r="164" spans="2:10" hidden="1">
      <c r="B164" s="149"/>
      <c r="C164" s="184"/>
      <c r="D164" s="188"/>
      <c r="E164" s="150" t="s">
        <v>164</v>
      </c>
      <c r="F164" s="163"/>
      <c r="G164" s="163"/>
      <c r="H164" s="163"/>
      <c r="I164" s="187"/>
      <c r="J164" s="187"/>
    </row>
    <row r="165" spans="2:10" hidden="1">
      <c r="B165" s="149"/>
      <c r="C165" s="184"/>
      <c r="D165" s="188" t="s">
        <v>28</v>
      </c>
      <c r="E165" s="150" t="s">
        <v>165</v>
      </c>
      <c r="F165" s="165"/>
      <c r="G165" s="165"/>
      <c r="H165" s="165"/>
      <c r="I165" s="187">
        <f>SUM(F165:F166)</f>
        <v>0</v>
      </c>
      <c r="J165" s="187" t="e">
        <f>F165/(F165+F166)</f>
        <v>#DIV/0!</v>
      </c>
    </row>
    <row r="166" spans="2:10" hidden="1">
      <c r="B166" s="149"/>
      <c r="C166" s="184"/>
      <c r="D166" s="188"/>
      <c r="E166" s="150" t="s">
        <v>166</v>
      </c>
      <c r="F166" s="165"/>
      <c r="G166" s="165"/>
      <c r="H166" s="165"/>
      <c r="I166" s="187"/>
      <c r="J166" s="187"/>
    </row>
    <row r="167" spans="2:10">
      <c r="B167" s="149" t="s">
        <v>139</v>
      </c>
      <c r="C167" s="184"/>
      <c r="D167" s="189" t="s">
        <v>32</v>
      </c>
      <c r="E167" s="110" t="s">
        <v>198</v>
      </c>
      <c r="F167" s="111">
        <v>0</v>
      </c>
      <c r="G167" s="111">
        <v>0.78885561227798395</v>
      </c>
      <c r="H167" s="111">
        <v>0</v>
      </c>
      <c r="I167" s="190">
        <f>SUM(F167:F168)</f>
        <v>43.377374267578197</v>
      </c>
      <c r="J167" s="190">
        <f>F167/(F167+F168)</f>
        <v>0</v>
      </c>
    </row>
    <row r="168" spans="2:10">
      <c r="B168" s="149" t="s">
        <v>139</v>
      </c>
      <c r="C168" s="184"/>
      <c r="D168" s="189"/>
      <c r="E168" s="110" t="s">
        <v>199</v>
      </c>
      <c r="F168" s="111">
        <v>43.377374267578197</v>
      </c>
      <c r="G168" s="111">
        <v>50.02099609375</v>
      </c>
      <c r="H168" s="111">
        <v>36.743106842041001</v>
      </c>
      <c r="I168" s="190"/>
      <c r="J168" s="190"/>
    </row>
    <row r="169" spans="2:10">
      <c r="B169" s="149" t="s">
        <v>170</v>
      </c>
      <c r="C169" s="184"/>
      <c r="D169" s="183" t="s">
        <v>200</v>
      </c>
      <c r="E169" s="110" t="s">
        <v>203</v>
      </c>
      <c r="F169" s="111">
        <v>13.10792694091796</v>
      </c>
      <c r="G169" s="111">
        <v>17.236392974853519</v>
      </c>
      <c r="H169" s="111">
        <v>9.6997013092041193</v>
      </c>
      <c r="I169" s="190">
        <f>SUM(F169:F170)</f>
        <v>13.10792694091796</v>
      </c>
      <c r="J169" s="190">
        <f>F169/(F169+F170)</f>
        <v>1</v>
      </c>
    </row>
    <row r="170" spans="2:10">
      <c r="B170" s="149" t="s">
        <v>170</v>
      </c>
      <c r="C170" s="185"/>
      <c r="D170" s="185"/>
      <c r="E170" s="110" t="s">
        <v>204</v>
      </c>
      <c r="F170" s="111">
        <v>0</v>
      </c>
      <c r="G170" s="111">
        <v>0.83447200059890803</v>
      </c>
      <c r="H170" s="111">
        <v>0</v>
      </c>
      <c r="I170" s="190"/>
      <c r="J170" s="190"/>
    </row>
    <row r="171" spans="2:10">
      <c r="B171" s="149" t="s">
        <v>125</v>
      </c>
      <c r="C171" s="183">
        <v>10057</v>
      </c>
      <c r="D171" s="186"/>
      <c r="E171" s="110" t="s">
        <v>113</v>
      </c>
      <c r="F171" s="111">
        <v>47.556185913085997</v>
      </c>
      <c r="G171" s="111">
        <v>54.151782989502003</v>
      </c>
      <c r="H171" s="111">
        <v>40.969818115234403</v>
      </c>
      <c r="I171" s="187"/>
      <c r="J171" s="187"/>
    </row>
    <row r="172" spans="2:10">
      <c r="B172" s="149" t="s">
        <v>108</v>
      </c>
      <c r="C172" s="184"/>
      <c r="D172" s="186"/>
      <c r="E172" s="110" t="s">
        <v>95</v>
      </c>
      <c r="F172" s="111">
        <v>71.321112060546795</v>
      </c>
      <c r="G172" s="111">
        <v>79.50887298584</v>
      </c>
      <c r="H172" s="111">
        <v>63.147583007812401</v>
      </c>
      <c r="I172" s="187"/>
      <c r="J172" s="187"/>
    </row>
    <row r="173" spans="2:10" hidden="1">
      <c r="B173" s="149"/>
      <c r="C173" s="184"/>
      <c r="D173" s="188" t="s">
        <v>157</v>
      </c>
      <c r="E173" s="150" t="s">
        <v>158</v>
      </c>
      <c r="F173" s="163"/>
      <c r="G173" s="164"/>
      <c r="H173" s="164"/>
      <c r="I173" s="187">
        <f>SUM(F173:F174)</f>
        <v>0</v>
      </c>
      <c r="J173" s="187" t="e">
        <f>F173/(F173+F174)</f>
        <v>#DIV/0!</v>
      </c>
    </row>
    <row r="174" spans="2:10" hidden="1">
      <c r="B174" s="149"/>
      <c r="C174" s="184"/>
      <c r="D174" s="188"/>
      <c r="E174" s="150" t="s">
        <v>159</v>
      </c>
      <c r="F174" s="163"/>
      <c r="G174" s="164"/>
      <c r="H174" s="164"/>
      <c r="I174" s="187"/>
      <c r="J174" s="187"/>
    </row>
    <row r="175" spans="2:10" hidden="1">
      <c r="B175" s="149"/>
      <c r="C175" s="184"/>
      <c r="D175" s="188" t="s">
        <v>25</v>
      </c>
      <c r="E175" s="150" t="s">
        <v>160</v>
      </c>
      <c r="F175" s="163"/>
      <c r="G175" s="164"/>
      <c r="H175" s="164"/>
      <c r="I175" s="187">
        <f>SUM(F175:F176)</f>
        <v>0</v>
      </c>
      <c r="J175" s="187" t="e">
        <f>F175/(F175+F176)</f>
        <v>#DIV/0!</v>
      </c>
    </row>
    <row r="176" spans="2:10" hidden="1">
      <c r="B176" s="149"/>
      <c r="C176" s="184"/>
      <c r="D176" s="188"/>
      <c r="E176" s="150" t="s">
        <v>161</v>
      </c>
      <c r="F176" s="163"/>
      <c r="G176" s="164"/>
      <c r="H176" s="164"/>
      <c r="I176" s="187"/>
      <c r="J176" s="187"/>
    </row>
    <row r="177" spans="2:10" hidden="1">
      <c r="B177" s="149"/>
      <c r="C177" s="184"/>
      <c r="D177" s="188" t="s">
        <v>162</v>
      </c>
      <c r="E177" s="150" t="s">
        <v>163</v>
      </c>
      <c r="F177" s="163"/>
      <c r="G177" s="163"/>
      <c r="H177" s="163"/>
      <c r="I177" s="187">
        <f>SUM(F177:F178)</f>
        <v>0</v>
      </c>
      <c r="J177" s="187" t="e">
        <f>F177/(F177+F178)</f>
        <v>#DIV/0!</v>
      </c>
    </row>
    <row r="178" spans="2:10" hidden="1">
      <c r="B178" s="149"/>
      <c r="C178" s="184"/>
      <c r="D178" s="188"/>
      <c r="E178" s="150" t="s">
        <v>164</v>
      </c>
      <c r="F178" s="163"/>
      <c r="G178" s="163"/>
      <c r="H178" s="163"/>
      <c r="I178" s="187"/>
      <c r="J178" s="187"/>
    </row>
    <row r="179" spans="2:10" hidden="1">
      <c r="B179" s="149"/>
      <c r="C179" s="184"/>
      <c r="D179" s="188" t="s">
        <v>28</v>
      </c>
      <c r="E179" s="150" t="s">
        <v>165</v>
      </c>
      <c r="F179" s="165"/>
      <c r="G179" s="165"/>
      <c r="H179" s="165"/>
      <c r="I179" s="187">
        <f>SUM(F179:F180)</f>
        <v>0</v>
      </c>
      <c r="J179" s="187" t="e">
        <f>F179/(F179+F180)</f>
        <v>#DIV/0!</v>
      </c>
    </row>
    <row r="180" spans="2:10" hidden="1">
      <c r="B180" s="149"/>
      <c r="C180" s="184"/>
      <c r="D180" s="188"/>
      <c r="E180" s="150" t="s">
        <v>166</v>
      </c>
      <c r="F180" s="165"/>
      <c r="G180" s="165"/>
      <c r="H180" s="165"/>
      <c r="I180" s="187"/>
      <c r="J180" s="187"/>
    </row>
    <row r="181" spans="2:10">
      <c r="B181" s="149" t="s">
        <v>140</v>
      </c>
      <c r="C181" s="184"/>
      <c r="D181" s="189" t="s">
        <v>32</v>
      </c>
      <c r="E181" s="110" t="s">
        <v>198</v>
      </c>
      <c r="F181" s="111">
        <v>0</v>
      </c>
      <c r="G181" s="111">
        <v>0.78403013944625999</v>
      </c>
      <c r="H181" s="111">
        <v>0</v>
      </c>
      <c r="I181" s="190">
        <f>SUM(F181:F182)</f>
        <v>47.602310180663999</v>
      </c>
      <c r="J181" s="190">
        <f>F181/(F181+F182)</f>
        <v>0</v>
      </c>
    </row>
    <row r="182" spans="2:10">
      <c r="B182" s="149" t="s">
        <v>140</v>
      </c>
      <c r="C182" s="184"/>
      <c r="D182" s="189"/>
      <c r="E182" s="110" t="s">
        <v>199</v>
      </c>
      <c r="F182" s="111">
        <v>47.602310180663999</v>
      </c>
      <c r="G182" s="111">
        <v>54.542430877685597</v>
      </c>
      <c r="H182" s="111">
        <v>40.672412872314403</v>
      </c>
      <c r="I182" s="190"/>
      <c r="J182" s="190"/>
    </row>
    <row r="183" spans="2:10">
      <c r="B183" s="149" t="s">
        <v>171</v>
      </c>
      <c r="C183" s="184"/>
      <c r="D183" s="183" t="s">
        <v>200</v>
      </c>
      <c r="E183" s="110" t="s">
        <v>203</v>
      </c>
      <c r="F183" s="111">
        <v>19.67948303222656</v>
      </c>
      <c r="G183" s="111">
        <v>24.493795394897479</v>
      </c>
      <c r="H183" s="111">
        <v>15.54416275024416</v>
      </c>
      <c r="I183" s="190">
        <f>SUM(F183:F184)</f>
        <v>19.67948303222656</v>
      </c>
      <c r="J183" s="190">
        <f>F183/(F183+F184)</f>
        <v>1</v>
      </c>
    </row>
    <row r="184" spans="2:10">
      <c r="B184" s="149" t="s">
        <v>171</v>
      </c>
      <c r="C184" s="185"/>
      <c r="D184" s="185"/>
      <c r="E184" s="110" t="s">
        <v>204</v>
      </c>
      <c r="F184" s="111">
        <v>0</v>
      </c>
      <c r="G184" s="111">
        <v>0.78455364704132002</v>
      </c>
      <c r="H184" s="111">
        <v>0</v>
      </c>
      <c r="I184" s="190"/>
      <c r="J184" s="190"/>
    </row>
    <row r="185" spans="2:10">
      <c r="B185" s="149" t="s">
        <v>126</v>
      </c>
      <c r="C185" s="183">
        <v>10061</v>
      </c>
      <c r="D185" s="186"/>
      <c r="E185" s="110" t="s">
        <v>113</v>
      </c>
      <c r="F185" s="111">
        <v>48.938482666015602</v>
      </c>
      <c r="G185" s="111">
        <v>55.725936889648402</v>
      </c>
      <c r="H185" s="111">
        <v>42.160812377929602</v>
      </c>
      <c r="I185" s="187"/>
      <c r="J185" s="187"/>
    </row>
    <row r="186" spans="2:10">
      <c r="B186" s="149" t="s">
        <v>109</v>
      </c>
      <c r="C186" s="184"/>
      <c r="D186" s="186"/>
      <c r="E186" s="110" t="s">
        <v>95</v>
      </c>
      <c r="F186" s="111">
        <v>58.538409423828206</v>
      </c>
      <c r="G186" s="111">
        <v>65.844558715820398</v>
      </c>
      <c r="H186" s="111">
        <v>51.243591308593601</v>
      </c>
      <c r="I186" s="187"/>
      <c r="J186" s="187"/>
    </row>
    <row r="187" spans="2:10" hidden="1">
      <c r="B187" s="149"/>
      <c r="C187" s="184"/>
      <c r="D187" s="188" t="s">
        <v>157</v>
      </c>
      <c r="E187" s="150" t="s">
        <v>158</v>
      </c>
      <c r="F187" s="163"/>
      <c r="G187" s="164"/>
      <c r="H187" s="164"/>
      <c r="I187" s="187">
        <f>SUM(F187:F188)</f>
        <v>0</v>
      </c>
      <c r="J187" s="187" t="e">
        <f>F187/(F187+F188)</f>
        <v>#DIV/0!</v>
      </c>
    </row>
    <row r="188" spans="2:10" hidden="1">
      <c r="B188" s="149"/>
      <c r="C188" s="184"/>
      <c r="D188" s="188"/>
      <c r="E188" s="150" t="s">
        <v>159</v>
      </c>
      <c r="F188" s="163"/>
      <c r="G188" s="164"/>
      <c r="H188" s="164"/>
      <c r="I188" s="187"/>
      <c r="J188" s="187"/>
    </row>
    <row r="189" spans="2:10" hidden="1">
      <c r="B189" s="149"/>
      <c r="C189" s="184"/>
      <c r="D189" s="188" t="s">
        <v>25</v>
      </c>
      <c r="E189" s="150" t="s">
        <v>160</v>
      </c>
      <c r="F189" s="163"/>
      <c r="G189" s="164"/>
      <c r="H189" s="164"/>
      <c r="I189" s="187">
        <f>SUM(F189:F190)</f>
        <v>0</v>
      </c>
      <c r="J189" s="187" t="e">
        <f>F189/(F189+F190)</f>
        <v>#DIV/0!</v>
      </c>
    </row>
    <row r="190" spans="2:10" hidden="1">
      <c r="B190" s="149"/>
      <c r="C190" s="184"/>
      <c r="D190" s="188"/>
      <c r="E190" s="150" t="s">
        <v>161</v>
      </c>
      <c r="F190" s="163"/>
      <c r="G190" s="164"/>
      <c r="H190" s="164"/>
      <c r="I190" s="187"/>
      <c r="J190" s="187"/>
    </row>
    <row r="191" spans="2:10" hidden="1">
      <c r="B191" s="149"/>
      <c r="C191" s="184"/>
      <c r="D191" s="188" t="s">
        <v>162</v>
      </c>
      <c r="E191" s="150" t="s">
        <v>163</v>
      </c>
      <c r="F191" s="163"/>
      <c r="G191" s="163"/>
      <c r="H191" s="163"/>
      <c r="I191" s="187">
        <f>SUM(F191:F192)</f>
        <v>0</v>
      </c>
      <c r="J191" s="187" t="e">
        <f>F191/(F191+F192)</f>
        <v>#DIV/0!</v>
      </c>
    </row>
    <row r="192" spans="2:10" hidden="1">
      <c r="B192" s="149"/>
      <c r="C192" s="184"/>
      <c r="D192" s="188"/>
      <c r="E192" s="150" t="s">
        <v>164</v>
      </c>
      <c r="F192" s="163"/>
      <c r="G192" s="163"/>
      <c r="H192" s="163"/>
      <c r="I192" s="187"/>
      <c r="J192" s="187"/>
    </row>
    <row r="193" spans="2:10" hidden="1">
      <c r="B193" s="149"/>
      <c r="C193" s="184"/>
      <c r="D193" s="188" t="s">
        <v>28</v>
      </c>
      <c r="E193" s="150" t="s">
        <v>165</v>
      </c>
      <c r="F193" s="165"/>
      <c r="G193" s="165"/>
      <c r="H193" s="165"/>
      <c r="I193" s="187">
        <f>SUM(F193:F194)</f>
        <v>0</v>
      </c>
      <c r="J193" s="187" t="e">
        <f>F193/(F193+F194)</f>
        <v>#DIV/0!</v>
      </c>
    </row>
    <row r="194" spans="2:10" hidden="1">
      <c r="B194" s="149"/>
      <c r="C194" s="184"/>
      <c r="D194" s="188"/>
      <c r="E194" s="150" t="s">
        <v>166</v>
      </c>
      <c r="F194" s="165"/>
      <c r="G194" s="165"/>
      <c r="H194" s="165"/>
      <c r="I194" s="187"/>
      <c r="J194" s="187"/>
    </row>
    <row r="195" spans="2:10">
      <c r="B195" s="149" t="s">
        <v>141</v>
      </c>
      <c r="C195" s="184"/>
      <c r="D195" s="189" t="s">
        <v>32</v>
      </c>
      <c r="E195" s="110" t="s">
        <v>198</v>
      </c>
      <c r="F195" s="111">
        <v>0</v>
      </c>
      <c r="G195" s="111">
        <v>0.78828221559524403</v>
      </c>
      <c r="H195" s="111">
        <v>0</v>
      </c>
      <c r="I195" s="190">
        <f>SUM(F195:F196)</f>
        <v>42.549191284179599</v>
      </c>
      <c r="J195" s="190">
        <f>F195/(F195+F196)</f>
        <v>0</v>
      </c>
    </row>
    <row r="196" spans="2:10">
      <c r="B196" s="149" t="s">
        <v>141</v>
      </c>
      <c r="C196" s="184"/>
      <c r="D196" s="189"/>
      <c r="E196" s="110" t="s">
        <v>199</v>
      </c>
      <c r="F196" s="111">
        <v>42.549191284179599</v>
      </c>
      <c r="G196" s="111">
        <v>49.1263656616212</v>
      </c>
      <c r="H196" s="111">
        <v>35.98119735717772</v>
      </c>
      <c r="I196" s="190"/>
      <c r="J196" s="190"/>
    </row>
    <row r="197" spans="2:10">
      <c r="B197" s="149" t="s">
        <v>172</v>
      </c>
      <c r="C197" s="184"/>
      <c r="D197" s="183" t="s">
        <v>200</v>
      </c>
      <c r="E197" s="110" t="s">
        <v>203</v>
      </c>
      <c r="F197" s="111">
        <v>13.646577453613281</v>
      </c>
      <c r="G197" s="111">
        <v>17.801897048950199</v>
      </c>
      <c r="H197" s="111">
        <v>10.19626045227052</v>
      </c>
      <c r="I197" s="190">
        <f>SUM(F197:F198)</f>
        <v>13.646577453613281</v>
      </c>
      <c r="J197" s="190">
        <f>F197/(F197+F198)</f>
        <v>1</v>
      </c>
    </row>
    <row r="198" spans="2:10">
      <c r="B198" s="149" t="s">
        <v>172</v>
      </c>
      <c r="C198" s="185"/>
      <c r="D198" s="185"/>
      <c r="E198" s="110" t="s">
        <v>204</v>
      </c>
      <c r="F198" s="111">
        <v>0</v>
      </c>
      <c r="G198" s="111">
        <v>0.81658923625946001</v>
      </c>
      <c r="H198" s="111">
        <v>0</v>
      </c>
      <c r="I198" s="190"/>
      <c r="J198" s="190"/>
    </row>
    <row r="199" spans="2:10">
      <c r="B199" s="149" t="s">
        <v>127</v>
      </c>
      <c r="C199" s="183" t="s">
        <v>7</v>
      </c>
      <c r="D199" s="186"/>
      <c r="E199" s="110" t="s">
        <v>113</v>
      </c>
      <c r="F199" s="111">
        <v>0</v>
      </c>
      <c r="G199" s="111">
        <v>0.67273402214050404</v>
      </c>
      <c r="H199" s="111">
        <v>0</v>
      </c>
      <c r="I199" s="187"/>
      <c r="J199" s="187"/>
    </row>
    <row r="200" spans="2:10">
      <c r="B200" s="149" t="s">
        <v>110</v>
      </c>
      <c r="C200" s="184"/>
      <c r="D200" s="186"/>
      <c r="E200" s="110" t="s">
        <v>95</v>
      </c>
      <c r="F200" s="111">
        <v>0.57339859008788996</v>
      </c>
      <c r="G200" s="111">
        <v>1.836842298507692</v>
      </c>
      <c r="H200" s="111">
        <v>8.6865395307540796E-2</v>
      </c>
      <c r="I200" s="187"/>
      <c r="J200" s="187"/>
    </row>
    <row r="201" spans="2:10" hidden="1">
      <c r="B201" s="149"/>
      <c r="C201" s="184"/>
      <c r="D201" s="188" t="s">
        <v>157</v>
      </c>
      <c r="E201" s="150" t="s">
        <v>158</v>
      </c>
      <c r="F201" s="163"/>
      <c r="G201" s="164"/>
      <c r="H201" s="164"/>
      <c r="I201" s="187">
        <f>SUM(F201:F202)</f>
        <v>0</v>
      </c>
      <c r="J201" s="187" t="e">
        <f>F201/(F201+F202)</f>
        <v>#DIV/0!</v>
      </c>
    </row>
    <row r="202" spans="2:10" hidden="1">
      <c r="B202" s="149"/>
      <c r="C202" s="184"/>
      <c r="D202" s="188"/>
      <c r="E202" s="150" t="s">
        <v>159</v>
      </c>
      <c r="F202" s="163"/>
      <c r="G202" s="164"/>
      <c r="H202" s="164"/>
      <c r="I202" s="187"/>
      <c r="J202" s="187"/>
    </row>
    <row r="203" spans="2:10" hidden="1">
      <c r="B203" s="149"/>
      <c r="C203" s="184"/>
      <c r="D203" s="188" t="s">
        <v>25</v>
      </c>
      <c r="E203" s="150" t="s">
        <v>160</v>
      </c>
      <c r="F203" s="163"/>
      <c r="G203" s="164"/>
      <c r="H203" s="164"/>
      <c r="I203" s="187">
        <f>SUM(F203:F204)</f>
        <v>0</v>
      </c>
      <c r="J203" s="187" t="e">
        <f>F203/(F203+F204)</f>
        <v>#DIV/0!</v>
      </c>
    </row>
    <row r="204" spans="2:10" hidden="1">
      <c r="B204" s="149"/>
      <c r="C204" s="184"/>
      <c r="D204" s="188"/>
      <c r="E204" s="150" t="s">
        <v>161</v>
      </c>
      <c r="F204" s="163"/>
      <c r="G204" s="164"/>
      <c r="H204" s="164"/>
      <c r="I204" s="187"/>
      <c r="J204" s="187"/>
    </row>
    <row r="205" spans="2:10" hidden="1">
      <c r="B205" s="149"/>
      <c r="C205" s="184"/>
      <c r="D205" s="188" t="s">
        <v>162</v>
      </c>
      <c r="E205" s="150" t="s">
        <v>163</v>
      </c>
      <c r="F205" s="163"/>
      <c r="G205" s="163"/>
      <c r="H205" s="163"/>
      <c r="I205" s="187">
        <f>SUM(F205:F206)</f>
        <v>0</v>
      </c>
      <c r="J205" s="187" t="e">
        <f>F205/(F205+F206)</f>
        <v>#DIV/0!</v>
      </c>
    </row>
    <row r="206" spans="2:10" hidden="1">
      <c r="B206" s="149"/>
      <c r="C206" s="184"/>
      <c r="D206" s="188"/>
      <c r="E206" s="150" t="s">
        <v>164</v>
      </c>
      <c r="F206" s="163"/>
      <c r="G206" s="163"/>
      <c r="H206" s="163"/>
      <c r="I206" s="187"/>
      <c r="J206" s="187"/>
    </row>
    <row r="207" spans="2:10" hidden="1">
      <c r="B207" s="149"/>
      <c r="C207" s="184"/>
      <c r="D207" s="188" t="s">
        <v>28</v>
      </c>
      <c r="E207" s="150" t="s">
        <v>165</v>
      </c>
      <c r="F207" s="165"/>
      <c r="G207" s="165"/>
      <c r="H207" s="165"/>
      <c r="I207" s="187">
        <f>SUM(F207:F208)</f>
        <v>0</v>
      </c>
      <c r="J207" s="187" t="e">
        <f>F207/(F207+F208)</f>
        <v>#DIV/0!</v>
      </c>
    </row>
    <row r="208" spans="2:10" hidden="1">
      <c r="B208" s="149"/>
      <c r="C208" s="184"/>
      <c r="D208" s="188"/>
      <c r="E208" s="150" t="s">
        <v>166</v>
      </c>
      <c r="F208" s="165"/>
      <c r="G208" s="165"/>
      <c r="H208" s="165"/>
      <c r="I208" s="187"/>
      <c r="J208" s="187"/>
    </row>
    <row r="209" spans="2:10">
      <c r="B209" s="149" t="s">
        <v>207</v>
      </c>
      <c r="C209" s="184"/>
      <c r="D209" s="189" t="s">
        <v>32</v>
      </c>
      <c r="E209" s="110" t="s">
        <v>198</v>
      </c>
      <c r="F209" s="111">
        <v>0</v>
      </c>
      <c r="G209" s="111">
        <v>0.75550317764282404</v>
      </c>
      <c r="H209" s="111">
        <v>0</v>
      </c>
      <c r="I209" s="190">
        <f>SUM(F209:F210)</f>
        <v>0</v>
      </c>
      <c r="J209" s="190" t="e">
        <f>F209/(F209+F210)</f>
        <v>#DIV/0!</v>
      </c>
    </row>
    <row r="210" spans="2:10">
      <c r="B210" s="149" t="s">
        <v>207</v>
      </c>
      <c r="C210" s="184"/>
      <c r="D210" s="189"/>
      <c r="E210" s="110" t="s">
        <v>199</v>
      </c>
      <c r="F210" s="111">
        <v>0</v>
      </c>
      <c r="G210" s="111">
        <v>0.75550317764282404</v>
      </c>
      <c r="H210" s="111">
        <v>0</v>
      </c>
      <c r="I210" s="190"/>
      <c r="J210" s="190"/>
    </row>
    <row r="211" spans="2:10">
      <c r="B211" s="149" t="s">
        <v>208</v>
      </c>
      <c r="C211" s="184"/>
      <c r="D211" s="183" t="s">
        <v>200</v>
      </c>
      <c r="E211" s="110" t="s">
        <v>203</v>
      </c>
      <c r="F211" s="111">
        <v>0</v>
      </c>
      <c r="G211" s="111">
        <v>0.78612858057021995</v>
      </c>
      <c r="H211" s="111">
        <v>0</v>
      </c>
      <c r="I211" s="190">
        <f>SUM(F211:F212)</f>
        <v>0</v>
      </c>
      <c r="J211" s="190" t="e">
        <f>F211/(F211+F212)</f>
        <v>#DIV/0!</v>
      </c>
    </row>
    <row r="212" spans="2:10">
      <c r="B212" s="149" t="s">
        <v>208</v>
      </c>
      <c r="C212" s="185"/>
      <c r="D212" s="185"/>
      <c r="E212" s="110" t="s">
        <v>204</v>
      </c>
      <c r="F212" s="111">
        <v>0</v>
      </c>
      <c r="G212" s="111">
        <v>0.78612858057021995</v>
      </c>
      <c r="H212" s="111">
        <v>0</v>
      </c>
      <c r="I212" s="190"/>
      <c r="J212" s="190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30">
    <mergeCell ref="C3:C16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D13:D14"/>
    <mergeCell ref="I13:I14"/>
    <mergeCell ref="J13:J14"/>
    <mergeCell ref="D15:D16"/>
    <mergeCell ref="I15:I16"/>
    <mergeCell ref="J15:J16"/>
    <mergeCell ref="D9:D10"/>
    <mergeCell ref="I9:I10"/>
    <mergeCell ref="J9:J10"/>
    <mergeCell ref="D11:D12"/>
    <mergeCell ref="I11:I12"/>
    <mergeCell ref="J11:J12"/>
    <mergeCell ref="C17:C30"/>
    <mergeCell ref="D17:D18"/>
    <mergeCell ref="I17:I18"/>
    <mergeCell ref="J17:J18"/>
    <mergeCell ref="D19:D20"/>
    <mergeCell ref="I19:I20"/>
    <mergeCell ref="J19:J20"/>
    <mergeCell ref="D21:D22"/>
    <mergeCell ref="I21:I22"/>
    <mergeCell ref="J21:J22"/>
    <mergeCell ref="D27:D28"/>
    <mergeCell ref="I27:I28"/>
    <mergeCell ref="J27:J28"/>
    <mergeCell ref="D29:D30"/>
    <mergeCell ref="I29:I30"/>
    <mergeCell ref="J29:J30"/>
    <mergeCell ref="D23:D24"/>
    <mergeCell ref="I23:I24"/>
    <mergeCell ref="J23:J24"/>
    <mergeCell ref="D25:D26"/>
    <mergeCell ref="I25:I26"/>
    <mergeCell ref="J25:J26"/>
    <mergeCell ref="C31:C44"/>
    <mergeCell ref="D31:D32"/>
    <mergeCell ref="I31:I32"/>
    <mergeCell ref="J31:J32"/>
    <mergeCell ref="D33:D34"/>
    <mergeCell ref="I33:I34"/>
    <mergeCell ref="J33:J34"/>
    <mergeCell ref="D35:D36"/>
    <mergeCell ref="I35:I36"/>
    <mergeCell ref="J35:J36"/>
    <mergeCell ref="D41:D42"/>
    <mergeCell ref="I41:I42"/>
    <mergeCell ref="J41:J42"/>
    <mergeCell ref="D43:D44"/>
    <mergeCell ref="I43:I44"/>
    <mergeCell ref="J43:J44"/>
    <mergeCell ref="D37:D38"/>
    <mergeCell ref="I37:I38"/>
    <mergeCell ref="J37:J38"/>
    <mergeCell ref="D39:D40"/>
    <mergeCell ref="I39:I40"/>
    <mergeCell ref="J39:J40"/>
    <mergeCell ref="C45:C58"/>
    <mergeCell ref="D45:D46"/>
    <mergeCell ref="I45:I46"/>
    <mergeCell ref="J45:J46"/>
    <mergeCell ref="D47:D48"/>
    <mergeCell ref="I47:I48"/>
    <mergeCell ref="J47:J48"/>
    <mergeCell ref="D49:D50"/>
    <mergeCell ref="I49:I50"/>
    <mergeCell ref="J49:J50"/>
    <mergeCell ref="D55:D56"/>
    <mergeCell ref="I55:I56"/>
    <mergeCell ref="J55:J56"/>
    <mergeCell ref="D57:D58"/>
    <mergeCell ref="I57:I58"/>
    <mergeCell ref="J57:J58"/>
    <mergeCell ref="D51:D52"/>
    <mergeCell ref="I51:I52"/>
    <mergeCell ref="J51:J52"/>
    <mergeCell ref="D53:D54"/>
    <mergeCell ref="I53:I54"/>
    <mergeCell ref="J53:J54"/>
    <mergeCell ref="C59:C72"/>
    <mergeCell ref="D59:D60"/>
    <mergeCell ref="I59:I60"/>
    <mergeCell ref="J59:J60"/>
    <mergeCell ref="D61:D62"/>
    <mergeCell ref="I61:I62"/>
    <mergeCell ref="J61:J62"/>
    <mergeCell ref="D63:D64"/>
    <mergeCell ref="I63:I64"/>
    <mergeCell ref="J63:J64"/>
    <mergeCell ref="D69:D70"/>
    <mergeCell ref="I69:I70"/>
    <mergeCell ref="J69:J70"/>
    <mergeCell ref="D71:D72"/>
    <mergeCell ref="I71:I72"/>
    <mergeCell ref="J71:J72"/>
    <mergeCell ref="D65:D66"/>
    <mergeCell ref="I65:I66"/>
    <mergeCell ref="J65:J66"/>
    <mergeCell ref="D67:D68"/>
    <mergeCell ref="I67:I68"/>
    <mergeCell ref="J67:J68"/>
    <mergeCell ref="C73:C86"/>
    <mergeCell ref="D73:D74"/>
    <mergeCell ref="I73:I74"/>
    <mergeCell ref="J73:J74"/>
    <mergeCell ref="D75:D76"/>
    <mergeCell ref="I75:I76"/>
    <mergeCell ref="J75:J76"/>
    <mergeCell ref="D77:D78"/>
    <mergeCell ref="I77:I78"/>
    <mergeCell ref="J77:J78"/>
    <mergeCell ref="D83:D84"/>
    <mergeCell ref="I83:I84"/>
    <mergeCell ref="J83:J84"/>
    <mergeCell ref="D85:D86"/>
    <mergeCell ref="I85:I86"/>
    <mergeCell ref="J85:J86"/>
    <mergeCell ref="D79:D80"/>
    <mergeCell ref="I79:I80"/>
    <mergeCell ref="J79:J80"/>
    <mergeCell ref="D81:D82"/>
    <mergeCell ref="I81:I82"/>
    <mergeCell ref="J81:J82"/>
    <mergeCell ref="C87:C100"/>
    <mergeCell ref="D87:D88"/>
    <mergeCell ref="I87:I88"/>
    <mergeCell ref="J87:J88"/>
    <mergeCell ref="D89:D90"/>
    <mergeCell ref="I89:I90"/>
    <mergeCell ref="J89:J90"/>
    <mergeCell ref="D91:D92"/>
    <mergeCell ref="I91:I92"/>
    <mergeCell ref="J91:J92"/>
    <mergeCell ref="D97:D98"/>
    <mergeCell ref="I97:I98"/>
    <mergeCell ref="J97:J98"/>
    <mergeCell ref="D99:D100"/>
    <mergeCell ref="I99:I100"/>
    <mergeCell ref="J99:J100"/>
    <mergeCell ref="D93:D94"/>
    <mergeCell ref="I93:I94"/>
    <mergeCell ref="J93:J94"/>
    <mergeCell ref="D95:D96"/>
    <mergeCell ref="I95:I96"/>
    <mergeCell ref="J95:J96"/>
    <mergeCell ref="C101:C114"/>
    <mergeCell ref="D101:D102"/>
    <mergeCell ref="I101:I102"/>
    <mergeCell ref="J101:J102"/>
    <mergeCell ref="D103:D104"/>
    <mergeCell ref="I103:I104"/>
    <mergeCell ref="J103:J104"/>
    <mergeCell ref="D105:D106"/>
    <mergeCell ref="I105:I106"/>
    <mergeCell ref="J105:J106"/>
    <mergeCell ref="D111:D112"/>
    <mergeCell ref="I111:I112"/>
    <mergeCell ref="J111:J112"/>
    <mergeCell ref="D113:D114"/>
    <mergeCell ref="I113:I114"/>
    <mergeCell ref="J113:J114"/>
    <mergeCell ref="D107:D108"/>
    <mergeCell ref="I107:I108"/>
    <mergeCell ref="J107:J108"/>
    <mergeCell ref="D109:D110"/>
    <mergeCell ref="I109:I110"/>
    <mergeCell ref="J109:J110"/>
    <mergeCell ref="C115:C128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19:J120"/>
    <mergeCell ref="D125:D126"/>
    <mergeCell ref="I125:I126"/>
    <mergeCell ref="J125:J126"/>
    <mergeCell ref="D127:D128"/>
    <mergeCell ref="I127:I128"/>
    <mergeCell ref="J127:J128"/>
    <mergeCell ref="D121:D122"/>
    <mergeCell ref="I121:I122"/>
    <mergeCell ref="J121:J122"/>
    <mergeCell ref="D123:D124"/>
    <mergeCell ref="I123:I124"/>
    <mergeCell ref="J123:J124"/>
    <mergeCell ref="C129:C142"/>
    <mergeCell ref="D129:D130"/>
    <mergeCell ref="I129:I130"/>
    <mergeCell ref="J129:J130"/>
    <mergeCell ref="D131:D132"/>
    <mergeCell ref="I131:I132"/>
    <mergeCell ref="J131:J132"/>
    <mergeCell ref="D133:D134"/>
    <mergeCell ref="I133:I134"/>
    <mergeCell ref="J133:J134"/>
    <mergeCell ref="D139:D140"/>
    <mergeCell ref="I139:I140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C143:C156"/>
    <mergeCell ref="D143:D144"/>
    <mergeCell ref="I143:I144"/>
    <mergeCell ref="J143:J144"/>
    <mergeCell ref="D145:D146"/>
    <mergeCell ref="I145:I146"/>
    <mergeCell ref="J145:J146"/>
    <mergeCell ref="D147:D148"/>
    <mergeCell ref="I147:I148"/>
    <mergeCell ref="J147:J148"/>
    <mergeCell ref="D153:D154"/>
    <mergeCell ref="I153:I154"/>
    <mergeCell ref="J153:J154"/>
    <mergeCell ref="D155:D156"/>
    <mergeCell ref="I155:I156"/>
    <mergeCell ref="J155:J156"/>
    <mergeCell ref="D149:D150"/>
    <mergeCell ref="I149:I150"/>
    <mergeCell ref="J149:J150"/>
    <mergeCell ref="D151:D152"/>
    <mergeCell ref="I151:I152"/>
    <mergeCell ref="J151:J152"/>
    <mergeCell ref="C157:C170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61:J162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C171:C184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81:D182"/>
    <mergeCell ref="I181:I182"/>
    <mergeCell ref="J181:J182"/>
    <mergeCell ref="D183:D184"/>
    <mergeCell ref="I183:I184"/>
    <mergeCell ref="J183:J184"/>
    <mergeCell ref="D177:D178"/>
    <mergeCell ref="I177:I178"/>
    <mergeCell ref="J177:J178"/>
    <mergeCell ref="D179:D180"/>
    <mergeCell ref="I179:I180"/>
    <mergeCell ref="J179:J180"/>
    <mergeCell ref="C185:C198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J189:J190"/>
    <mergeCell ref="D195:D196"/>
    <mergeCell ref="I195:I196"/>
    <mergeCell ref="J195:J196"/>
    <mergeCell ref="D197:D198"/>
    <mergeCell ref="I197:I198"/>
    <mergeCell ref="J197:J198"/>
    <mergeCell ref="D191:D192"/>
    <mergeCell ref="I191:I192"/>
    <mergeCell ref="J191:J192"/>
    <mergeCell ref="D193:D194"/>
    <mergeCell ref="I193:I194"/>
    <mergeCell ref="J193:J194"/>
    <mergeCell ref="C199:C212"/>
    <mergeCell ref="D199:D200"/>
    <mergeCell ref="I199:I200"/>
    <mergeCell ref="J199:J200"/>
    <mergeCell ref="D201:D202"/>
    <mergeCell ref="I201:I202"/>
    <mergeCell ref="J201:J202"/>
    <mergeCell ref="D203:D204"/>
    <mergeCell ref="I203:I204"/>
    <mergeCell ref="J203:J204"/>
    <mergeCell ref="D209:D210"/>
    <mergeCell ref="I209:I210"/>
    <mergeCell ref="J209:J210"/>
    <mergeCell ref="D211:D212"/>
    <mergeCell ref="I211:I212"/>
    <mergeCell ref="J211:J212"/>
    <mergeCell ref="D205:D206"/>
    <mergeCell ref="I205:I206"/>
    <mergeCell ref="J205:J206"/>
    <mergeCell ref="D207:D208"/>
    <mergeCell ref="I207:I208"/>
    <mergeCell ref="J207:J208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topLeftCell="A113" workbookViewId="0">
      <selection activeCell="B139" sqref="B139"/>
    </sheetView>
  </sheetViews>
  <sheetFormatPr defaultColWidth="10.6640625" defaultRowHeight="15.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32AD02-1BCE-4C3B-9B82-64B005DB1561}">
  <dimension ref="A1:F61"/>
  <sheetViews>
    <sheetView showGridLines="0" tabSelected="1" zoomScale="60" zoomScaleNormal="60" workbookViewId="0">
      <selection activeCell="H9" sqref="H9"/>
    </sheetView>
  </sheetViews>
  <sheetFormatPr defaultColWidth="10.83203125" defaultRowHeight="14.5"/>
  <cols>
    <col min="1" max="1" width="10.83203125" style="206"/>
    <col min="2" max="2" width="11" style="211" customWidth="1"/>
    <col min="3" max="3" width="10.25" style="212" customWidth="1"/>
    <col min="4" max="6" width="10.25" style="206" customWidth="1"/>
    <col min="7" max="16384" width="10.83203125" style="206"/>
  </cols>
  <sheetData>
    <row r="1" spans="1:6" ht="20.5" customHeight="1">
      <c r="A1" s="213"/>
      <c r="B1" s="209"/>
      <c r="C1" s="207" t="s">
        <v>32</v>
      </c>
      <c r="D1" s="207" t="s">
        <v>200</v>
      </c>
      <c r="E1" s="207" t="s">
        <v>113</v>
      </c>
      <c r="F1" s="207" t="s">
        <v>95</v>
      </c>
    </row>
    <row r="2" spans="1:6" ht="20.5" customHeight="1">
      <c r="A2" s="214">
        <v>44449</v>
      </c>
      <c r="B2" s="207">
        <v>9107</v>
      </c>
      <c r="C2" s="210">
        <v>0</v>
      </c>
      <c r="D2" s="210">
        <v>0.67576166365863011</v>
      </c>
      <c r="E2" s="208">
        <v>36.510278320312601</v>
      </c>
      <c r="F2" s="208">
        <v>45.904556274413999</v>
      </c>
    </row>
    <row r="3" spans="1:6" ht="20.5" customHeight="1">
      <c r="A3" s="214">
        <v>44463</v>
      </c>
      <c r="B3" s="207">
        <v>9247</v>
      </c>
      <c r="C3" s="210">
        <v>0</v>
      </c>
      <c r="D3" s="210">
        <v>1</v>
      </c>
      <c r="E3" s="208">
        <v>43.838171386718798</v>
      </c>
      <c r="F3" s="208">
        <v>57.057855224609398</v>
      </c>
    </row>
    <row r="4" spans="1:6" ht="20.5" customHeight="1">
      <c r="A4" s="214">
        <v>44464</v>
      </c>
      <c r="B4" s="207">
        <v>9255</v>
      </c>
      <c r="C4" s="210">
        <v>0</v>
      </c>
      <c r="D4" s="210">
        <v>0.98553404458032734</v>
      </c>
      <c r="E4" s="208">
        <v>52.590924072265601</v>
      </c>
      <c r="F4" s="208">
        <v>68.539855957031207</v>
      </c>
    </row>
    <row r="5" spans="1:6" ht="20.5" customHeight="1">
      <c r="A5" s="214">
        <v>44465</v>
      </c>
      <c r="B5" s="207">
        <v>9268</v>
      </c>
      <c r="C5" s="210">
        <v>0</v>
      </c>
      <c r="D5" s="210">
        <v>0.96496254024983619</v>
      </c>
      <c r="E5" s="208">
        <v>37.178088378906196</v>
      </c>
      <c r="F5" s="208">
        <v>54.291680908203205</v>
      </c>
    </row>
    <row r="6" spans="1:6" ht="20.5" customHeight="1">
      <c r="A6" s="214">
        <v>44466</v>
      </c>
      <c r="B6" s="207">
        <v>9277</v>
      </c>
      <c r="C6" s="210">
        <v>7.4360578988379453E-3</v>
      </c>
      <c r="D6" s="210">
        <v>1</v>
      </c>
      <c r="E6" s="208">
        <v>39.014340209960999</v>
      </c>
      <c r="F6" s="208">
        <v>57.814593505859399</v>
      </c>
    </row>
    <row r="7" spans="1:6" ht="20.5" customHeight="1">
      <c r="A7" s="214">
        <v>44467</v>
      </c>
      <c r="B7" s="207">
        <v>9288</v>
      </c>
      <c r="C7" s="210">
        <v>3.7157334480993143E-3</v>
      </c>
      <c r="D7" s="210">
        <v>0.99085131066882604</v>
      </c>
      <c r="E7" s="208">
        <v>73.493341064453205</v>
      </c>
      <c r="F7" s="208">
        <v>109.04702148437499</v>
      </c>
    </row>
    <row r="8" spans="1:6" ht="20.5" customHeight="1">
      <c r="A8" s="214">
        <v>44468</v>
      </c>
      <c r="B8" s="207">
        <v>9291</v>
      </c>
      <c r="C8" s="210">
        <v>0</v>
      </c>
      <c r="D8" s="210">
        <v>1</v>
      </c>
      <c r="E8" s="208">
        <v>45.879592895507798</v>
      </c>
      <c r="F8" s="208">
        <v>64.249230957031202</v>
      </c>
    </row>
    <row r="9" spans="1:6" ht="20.5" customHeight="1">
      <c r="A9" s="214">
        <v>44469</v>
      </c>
      <c r="B9" s="207">
        <v>9302</v>
      </c>
      <c r="C9" s="210">
        <v>0</v>
      </c>
      <c r="D9" s="210">
        <v>1</v>
      </c>
      <c r="E9" s="208">
        <v>51.797985839843797</v>
      </c>
      <c r="F9" s="208">
        <v>66.232122802734395</v>
      </c>
    </row>
    <row r="10" spans="1:6" ht="20.5" customHeight="1">
      <c r="A10" s="214">
        <v>44470</v>
      </c>
      <c r="B10" s="207">
        <v>10017</v>
      </c>
      <c r="C10" s="210">
        <v>0</v>
      </c>
      <c r="D10" s="210">
        <v>0.9772972350034077</v>
      </c>
      <c r="E10" s="208">
        <v>65.011791992187597</v>
      </c>
      <c r="F10" s="208">
        <v>77.504406738281205</v>
      </c>
    </row>
    <row r="11" spans="1:6" ht="20.5" customHeight="1">
      <c r="A11" s="214">
        <v>44471</v>
      </c>
      <c r="B11" s="207">
        <v>10027</v>
      </c>
      <c r="C11" s="210">
        <v>0</v>
      </c>
      <c r="D11" s="210">
        <v>1</v>
      </c>
      <c r="E11" s="208">
        <v>56.934466552734399</v>
      </c>
      <c r="F11" s="208">
        <v>81.647924804687605</v>
      </c>
    </row>
    <row r="12" spans="1:6" ht="20.5" customHeight="1">
      <c r="A12" s="214">
        <v>44472</v>
      </c>
      <c r="B12" s="207">
        <v>10033</v>
      </c>
      <c r="C12" s="210">
        <v>0</v>
      </c>
      <c r="D12" s="210">
        <v>1</v>
      </c>
      <c r="E12" s="208">
        <v>49.023681640625</v>
      </c>
      <c r="F12" s="208">
        <v>72.348681640625003</v>
      </c>
    </row>
    <row r="13" spans="1:6" ht="20.5" customHeight="1">
      <c r="A13" s="214">
        <v>44473</v>
      </c>
      <c r="B13" s="207">
        <v>10042</v>
      </c>
      <c r="C13" s="210">
        <v>0</v>
      </c>
      <c r="D13" s="210">
        <v>1</v>
      </c>
      <c r="E13" s="208">
        <v>50.844079589843801</v>
      </c>
      <c r="F13" s="208">
        <v>69.904693603515597</v>
      </c>
    </row>
    <row r="14" spans="1:6" ht="20.5" customHeight="1">
      <c r="A14" s="214">
        <v>44474</v>
      </c>
      <c r="B14" s="207">
        <v>10057</v>
      </c>
      <c r="C14" s="210">
        <v>0</v>
      </c>
      <c r="D14" s="210">
        <v>1</v>
      </c>
      <c r="E14" s="208">
        <v>47.556185913085997</v>
      </c>
      <c r="F14" s="208">
        <v>71.321112060546795</v>
      </c>
    </row>
    <row r="15" spans="1:6" ht="20.5" customHeight="1">
      <c r="A15" s="214">
        <v>44475</v>
      </c>
      <c r="B15" s="207">
        <v>10061</v>
      </c>
      <c r="C15" s="210">
        <v>0</v>
      </c>
      <c r="D15" s="210">
        <v>1</v>
      </c>
      <c r="E15" s="208">
        <v>48.938482666015602</v>
      </c>
      <c r="F15" s="208">
        <v>58.538409423828206</v>
      </c>
    </row>
    <row r="16" spans="1:6" ht="20.5" customHeight="1">
      <c r="A16" s="213"/>
      <c r="B16" s="207" t="s">
        <v>7</v>
      </c>
      <c r="C16" s="210" t="e">
        <v>#DIV/0!</v>
      </c>
      <c r="D16" s="210" t="e">
        <v>#DIV/0!</v>
      </c>
      <c r="E16" s="208">
        <v>0</v>
      </c>
      <c r="F16" s="208">
        <v>0.57339859008788996</v>
      </c>
    </row>
    <row r="17" ht="20.5" customHeight="1"/>
    <row r="18" ht="20.5" customHeight="1"/>
    <row r="19" ht="20.5" customHeight="1"/>
    <row r="20" ht="20.5" customHeight="1"/>
    <row r="21" ht="20.5" customHeight="1"/>
    <row r="22" ht="20.5" customHeight="1"/>
    <row r="23" ht="20.5" customHeight="1"/>
    <row r="24" ht="20.5" customHeight="1"/>
    <row r="25" ht="20.5" customHeight="1"/>
    <row r="26" ht="20.5" customHeight="1"/>
    <row r="27" ht="20.5" customHeight="1"/>
    <row r="28" ht="20.5" customHeight="1"/>
    <row r="29" ht="20.5" customHeight="1"/>
    <row r="30" ht="20.5" customHeight="1"/>
    <row r="31" ht="20.5" customHeight="1"/>
    <row r="32" ht="20.5" customHeight="1"/>
    <row r="33" ht="20.5" customHeight="1"/>
    <row r="34" ht="20.5" customHeight="1"/>
    <row r="35" ht="20.5" customHeight="1"/>
    <row r="36" ht="20.5" customHeight="1"/>
    <row r="37" ht="20.5" customHeight="1"/>
    <row r="38" ht="20.5" customHeight="1"/>
    <row r="39" ht="20.5" customHeight="1"/>
    <row r="40" ht="20.5" customHeight="1"/>
    <row r="41" ht="20.5" customHeight="1"/>
    <row r="42" ht="20.5" customHeight="1"/>
    <row r="43" ht="20.5" customHeight="1"/>
    <row r="44" ht="20.5" customHeight="1"/>
    <row r="45" ht="20.5" customHeight="1"/>
    <row r="46" ht="20.5" customHeight="1"/>
    <row r="47" ht="20.5" customHeight="1"/>
    <row r="48" ht="20.5" customHeight="1"/>
    <row r="49" ht="20.5" customHeight="1"/>
    <row r="50" ht="20.5" customHeight="1"/>
    <row r="51" ht="20.5" customHeight="1"/>
    <row r="52" ht="20.5" customHeight="1"/>
    <row r="53" ht="20.5" customHeight="1"/>
    <row r="54" ht="20.5" customHeight="1"/>
    <row r="55" ht="20.5" customHeight="1"/>
    <row r="56" ht="20.5" customHeight="1"/>
    <row r="57" ht="20.5" customHeight="1"/>
    <row r="58" ht="20.5" customHeight="1"/>
    <row r="59" ht="20.5" customHeight="1"/>
    <row r="60" ht="20.5" customHeight="1"/>
    <row r="61" ht="20.5" customHeight="1"/>
  </sheetData>
  <sortState xmlns:xlrd2="http://schemas.microsoft.com/office/spreadsheetml/2017/richdata2" ref="A3:C61">
    <sortCondition ref="A2:A61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73"/>
  <sheetViews>
    <sheetView topLeftCell="A40" zoomScale="80" zoomScaleNormal="80" workbookViewId="0">
      <selection activeCell="D54" sqref="D54:F55"/>
    </sheetView>
  </sheetViews>
  <sheetFormatPr defaultColWidth="10.6640625" defaultRowHeight="15.5"/>
  <cols>
    <col min="2" max="2" width="10.83203125" style="172"/>
    <col min="4" max="6" width="10.83203125" style="106"/>
  </cols>
  <sheetData>
    <row r="1" spans="1:58">
      <c r="A1" t="s">
        <v>37</v>
      </c>
      <c r="B1" s="172" t="s">
        <v>38</v>
      </c>
      <c r="C1" t="s">
        <v>39</v>
      </c>
      <c r="D1" s="166" t="s">
        <v>241</v>
      </c>
      <c r="E1" s="106" t="s">
        <v>40</v>
      </c>
      <c r="F1" s="106" t="s">
        <v>41</v>
      </c>
      <c r="G1" t="s">
        <v>42</v>
      </c>
      <c r="H1" t="s">
        <v>43</v>
      </c>
      <c r="I1" t="s">
        <v>44</v>
      </c>
      <c r="J1" t="s">
        <v>45</v>
      </c>
      <c r="K1" t="s">
        <v>46</v>
      </c>
      <c r="L1" t="s">
        <v>47</v>
      </c>
      <c r="M1" t="s">
        <v>48</v>
      </c>
      <c r="N1" t="s">
        <v>49</v>
      </c>
      <c r="O1" t="s">
        <v>50</v>
      </c>
      <c r="P1" t="s">
        <v>51</v>
      </c>
      <c r="Q1" t="s">
        <v>52</v>
      </c>
      <c r="R1" t="s">
        <v>53</v>
      </c>
      <c r="S1" t="s">
        <v>54</v>
      </c>
      <c r="T1" t="s">
        <v>55</v>
      </c>
      <c r="U1" t="s">
        <v>56</v>
      </c>
      <c r="V1" t="s">
        <v>57</v>
      </c>
      <c r="W1" t="s">
        <v>58</v>
      </c>
      <c r="X1" t="s">
        <v>59</v>
      </c>
      <c r="Y1" t="s">
        <v>60</v>
      </c>
      <c r="Z1" t="s">
        <v>61</v>
      </c>
      <c r="AA1" t="s">
        <v>62</v>
      </c>
      <c r="AB1" t="s">
        <v>63</v>
      </c>
      <c r="AC1" t="s">
        <v>64</v>
      </c>
      <c r="AD1" t="s">
        <v>65</v>
      </c>
      <c r="AE1" t="s">
        <v>66</v>
      </c>
      <c r="AF1" t="s">
        <v>67</v>
      </c>
      <c r="AG1" t="s">
        <v>68</v>
      </c>
      <c r="AH1" t="s">
        <v>69</v>
      </c>
      <c r="AI1" t="s">
        <v>70</v>
      </c>
      <c r="AJ1" t="s">
        <v>71</v>
      </c>
      <c r="AK1" t="s">
        <v>72</v>
      </c>
      <c r="AL1" t="s">
        <v>73</v>
      </c>
      <c r="AM1" t="s">
        <v>74</v>
      </c>
      <c r="AN1" t="s">
        <v>75</v>
      </c>
      <c r="AO1" t="s">
        <v>76</v>
      </c>
      <c r="AP1" t="s">
        <v>77</v>
      </c>
      <c r="AQ1" t="s">
        <v>78</v>
      </c>
      <c r="AR1" t="s">
        <v>79</v>
      </c>
      <c r="AS1" t="s">
        <v>80</v>
      </c>
      <c r="AT1" t="s">
        <v>81</v>
      </c>
      <c r="AU1" t="s">
        <v>82</v>
      </c>
      <c r="AV1" t="s">
        <v>83</v>
      </c>
      <c r="AW1" t="s">
        <v>84</v>
      </c>
      <c r="AX1" t="s">
        <v>85</v>
      </c>
      <c r="AY1" t="s">
        <v>86</v>
      </c>
      <c r="AZ1" t="s">
        <v>87</v>
      </c>
      <c r="BA1" t="s">
        <v>88</v>
      </c>
      <c r="BB1" t="s">
        <v>89</v>
      </c>
      <c r="BC1" t="s">
        <v>90</v>
      </c>
      <c r="BD1" t="s">
        <v>91</v>
      </c>
      <c r="BE1" t="s">
        <v>92</v>
      </c>
      <c r="BF1" t="s">
        <v>93</v>
      </c>
    </row>
    <row r="2" spans="1:58">
      <c r="A2" t="s">
        <v>128</v>
      </c>
      <c r="B2" s="172">
        <v>9107</v>
      </c>
      <c r="C2" t="s">
        <v>32</v>
      </c>
      <c r="D2" s="106">
        <v>0</v>
      </c>
      <c r="E2" s="106">
        <v>0.78956246376037598</v>
      </c>
      <c r="F2" s="106">
        <v>0</v>
      </c>
      <c r="G2">
        <v>0.19739061594009399</v>
      </c>
      <c r="H2">
        <v>0</v>
      </c>
      <c r="I2">
        <v>17858</v>
      </c>
      <c r="J2">
        <v>0</v>
      </c>
      <c r="K2">
        <v>17858</v>
      </c>
      <c r="L2">
        <v>0</v>
      </c>
      <c r="M2">
        <v>0</v>
      </c>
      <c r="N2">
        <v>158</v>
      </c>
      <c r="O2">
        <v>17700</v>
      </c>
      <c r="P2">
        <v>0</v>
      </c>
      <c r="X2">
        <v>9213.8916015625</v>
      </c>
      <c r="AA2" t="s">
        <v>259</v>
      </c>
      <c r="AL2">
        <v>0</v>
      </c>
      <c r="AM2">
        <v>5625.8531072793703</v>
      </c>
      <c r="AN2">
        <v>5625.8531072793703</v>
      </c>
      <c r="AS2">
        <v>9.0192064642906203E-2</v>
      </c>
      <c r="AT2">
        <v>0</v>
      </c>
    </row>
    <row r="3" spans="1:58">
      <c r="A3" t="s">
        <v>128</v>
      </c>
      <c r="B3" s="172">
        <v>9107</v>
      </c>
      <c r="C3" t="s">
        <v>259</v>
      </c>
      <c r="D3" s="106">
        <v>41.820925903320401</v>
      </c>
      <c r="E3" s="106">
        <v>48.3465805053712</v>
      </c>
      <c r="F3" s="106">
        <v>35.304317474365241</v>
      </c>
      <c r="G3">
        <v>12.0866451263428</v>
      </c>
      <c r="H3">
        <v>8.8260793685913104</v>
      </c>
      <c r="I3">
        <v>17858</v>
      </c>
      <c r="J3">
        <v>158</v>
      </c>
      <c r="K3">
        <v>17700</v>
      </c>
      <c r="L3">
        <v>0</v>
      </c>
      <c r="M3">
        <v>0</v>
      </c>
      <c r="N3">
        <v>158</v>
      </c>
      <c r="O3">
        <v>17700</v>
      </c>
      <c r="P3">
        <v>0</v>
      </c>
      <c r="X3">
        <v>4754.44287109375</v>
      </c>
      <c r="AL3">
        <v>6058.8712544501604</v>
      </c>
      <c r="AM3">
        <v>2464.3500153036198</v>
      </c>
      <c r="AN3">
        <v>2496.1528126932999</v>
      </c>
      <c r="AS3">
        <v>11.2873029708862</v>
      </c>
      <c r="AT3">
        <v>9.6237497329711896</v>
      </c>
    </row>
    <row r="4" spans="1:58">
      <c r="A4" t="s">
        <v>129</v>
      </c>
      <c r="B4" s="172" t="s">
        <v>209</v>
      </c>
      <c r="C4" t="s">
        <v>32</v>
      </c>
      <c r="D4" s="106">
        <v>0</v>
      </c>
      <c r="E4" s="106">
        <v>0.82693463563919201</v>
      </c>
      <c r="F4" s="106">
        <v>0</v>
      </c>
      <c r="G4">
        <v>0.206733658909798</v>
      </c>
      <c r="H4">
        <v>0</v>
      </c>
      <c r="I4">
        <v>17051</v>
      </c>
      <c r="J4">
        <v>0</v>
      </c>
      <c r="K4">
        <v>17051</v>
      </c>
      <c r="L4">
        <v>0</v>
      </c>
      <c r="M4">
        <v>0</v>
      </c>
      <c r="N4">
        <v>141</v>
      </c>
      <c r="O4">
        <v>16910</v>
      </c>
      <c r="P4">
        <v>0</v>
      </c>
      <c r="X4">
        <v>9213.8916015625</v>
      </c>
      <c r="AA4" t="s">
        <v>259</v>
      </c>
      <c r="AL4">
        <v>0</v>
      </c>
      <c r="AM4">
        <v>5650.8034557145402</v>
      </c>
      <c r="AN4">
        <v>5650.8034557145502</v>
      </c>
      <c r="AS4">
        <v>9.4460897147655501E-2</v>
      </c>
      <c r="AT4">
        <v>0</v>
      </c>
    </row>
    <row r="5" spans="1:58">
      <c r="A5" t="s">
        <v>129</v>
      </c>
      <c r="B5" s="172" t="s">
        <v>209</v>
      </c>
      <c r="C5" t="s">
        <v>259</v>
      </c>
      <c r="D5" s="106">
        <v>39.076187133788999</v>
      </c>
      <c r="E5" s="106">
        <v>45.530616760253999</v>
      </c>
      <c r="F5" s="106">
        <v>32.630603790283203</v>
      </c>
      <c r="G5">
        <v>11.3826541900635</v>
      </c>
      <c r="H5">
        <v>8.1576509475708008</v>
      </c>
      <c r="I5">
        <v>17051</v>
      </c>
      <c r="J5">
        <v>141</v>
      </c>
      <c r="K5">
        <v>16910</v>
      </c>
      <c r="L5">
        <v>0</v>
      </c>
      <c r="M5">
        <v>0</v>
      </c>
      <c r="N5">
        <v>141</v>
      </c>
      <c r="O5">
        <v>16910</v>
      </c>
      <c r="P5">
        <v>0</v>
      </c>
      <c r="X5">
        <v>4754.44287109375</v>
      </c>
      <c r="AL5">
        <v>5948.13090439384</v>
      </c>
      <c r="AM5">
        <v>2477.5954967821399</v>
      </c>
      <c r="AN5">
        <v>2506.2944289546199</v>
      </c>
      <c r="AS5">
        <v>10.592039108276399</v>
      </c>
      <c r="AT5">
        <v>8.9466304779052699</v>
      </c>
    </row>
    <row r="6" spans="1:58">
      <c r="A6" t="s">
        <v>130</v>
      </c>
      <c r="B6" s="172" t="s">
        <v>210</v>
      </c>
      <c r="C6" t="s">
        <v>32</v>
      </c>
      <c r="D6" s="106">
        <v>0</v>
      </c>
      <c r="E6" s="106">
        <v>0.77621722221374401</v>
      </c>
      <c r="F6" s="106">
        <v>0</v>
      </c>
      <c r="G6">
        <v>0.194054305553436</v>
      </c>
      <c r="H6">
        <v>0</v>
      </c>
      <c r="I6">
        <v>18165</v>
      </c>
      <c r="J6">
        <v>0</v>
      </c>
      <c r="K6">
        <v>18165</v>
      </c>
      <c r="L6">
        <v>0</v>
      </c>
      <c r="M6">
        <v>0</v>
      </c>
      <c r="N6">
        <v>183</v>
      </c>
      <c r="O6">
        <v>17982</v>
      </c>
      <c r="P6">
        <v>0</v>
      </c>
      <c r="X6">
        <v>9213.8916015625</v>
      </c>
      <c r="AA6" t="s">
        <v>259</v>
      </c>
      <c r="AL6">
        <v>0</v>
      </c>
      <c r="AM6">
        <v>5554.6961421346004</v>
      </c>
      <c r="AN6">
        <v>5554.6961421345804</v>
      </c>
      <c r="AS6">
        <v>8.8667705655098003E-2</v>
      </c>
      <c r="AT6">
        <v>0</v>
      </c>
    </row>
    <row r="7" spans="1:58">
      <c r="A7" t="s">
        <v>130</v>
      </c>
      <c r="B7" s="172" t="s">
        <v>210</v>
      </c>
      <c r="C7" t="s">
        <v>259</v>
      </c>
      <c r="D7" s="106">
        <v>47.648980712890605</v>
      </c>
      <c r="E7" s="106">
        <v>54.557815551757997</v>
      </c>
      <c r="F7" s="106">
        <v>40.750274658203203</v>
      </c>
      <c r="G7">
        <v>13.639453887939499</v>
      </c>
      <c r="H7">
        <v>10.187568664550801</v>
      </c>
      <c r="I7">
        <v>18165</v>
      </c>
      <c r="J7">
        <v>183</v>
      </c>
      <c r="K7">
        <v>17982</v>
      </c>
      <c r="L7">
        <v>0</v>
      </c>
      <c r="M7">
        <v>0</v>
      </c>
      <c r="N7">
        <v>183</v>
      </c>
      <c r="O7">
        <v>17982</v>
      </c>
      <c r="P7">
        <v>0</v>
      </c>
      <c r="X7">
        <v>4754.44287109375</v>
      </c>
      <c r="AL7">
        <v>6005.5329176272198</v>
      </c>
      <c r="AM7">
        <v>2443.4966655701901</v>
      </c>
      <c r="AN7">
        <v>2479.3817541540898</v>
      </c>
      <c r="AS7">
        <v>12.7931566238403</v>
      </c>
      <c r="AT7">
        <v>11.0319929122925</v>
      </c>
    </row>
    <row r="8" spans="1:58">
      <c r="A8" t="s">
        <v>131</v>
      </c>
      <c r="B8" s="172" t="s">
        <v>211</v>
      </c>
      <c r="C8" t="s">
        <v>32</v>
      </c>
      <c r="D8" s="106">
        <v>0</v>
      </c>
      <c r="E8" s="106">
        <v>0.77793043851852395</v>
      </c>
      <c r="F8" s="106">
        <v>0</v>
      </c>
      <c r="G8">
        <v>0.19448260962963099</v>
      </c>
      <c r="H8">
        <v>0</v>
      </c>
      <c r="I8">
        <v>18125</v>
      </c>
      <c r="J8">
        <v>0</v>
      </c>
      <c r="K8">
        <v>18125</v>
      </c>
      <c r="L8">
        <v>0</v>
      </c>
      <c r="M8">
        <v>0</v>
      </c>
      <c r="N8">
        <v>154</v>
      </c>
      <c r="O8">
        <v>17971</v>
      </c>
      <c r="P8">
        <v>0</v>
      </c>
      <c r="X8">
        <v>9213.8916015625</v>
      </c>
      <c r="AA8" t="s">
        <v>259</v>
      </c>
      <c r="AL8">
        <v>0</v>
      </c>
      <c r="AM8">
        <v>5517.1851909482803</v>
      </c>
      <c r="AN8">
        <v>5517.1851909482803</v>
      </c>
      <c r="AS8">
        <v>8.8863395154476194E-2</v>
      </c>
      <c r="AT8">
        <v>0</v>
      </c>
    </row>
    <row r="9" spans="1:58">
      <c r="A9" t="s">
        <v>131</v>
      </c>
      <c r="B9" s="172" t="s">
        <v>211</v>
      </c>
      <c r="C9" t="s">
        <v>259</v>
      </c>
      <c r="D9" s="106">
        <v>40.1546020507812</v>
      </c>
      <c r="E9" s="106">
        <v>46.500972747802798</v>
      </c>
      <c r="F9" s="106">
        <v>33.816783905029283</v>
      </c>
      <c r="G9">
        <v>11.6252431869507</v>
      </c>
      <c r="H9">
        <v>8.4541959762573207</v>
      </c>
      <c r="I9">
        <v>18125</v>
      </c>
      <c r="J9">
        <v>154</v>
      </c>
      <c r="K9">
        <v>17971</v>
      </c>
      <c r="L9">
        <v>0</v>
      </c>
      <c r="M9">
        <v>0</v>
      </c>
      <c r="N9">
        <v>154</v>
      </c>
      <c r="O9">
        <v>17971</v>
      </c>
      <c r="P9">
        <v>0</v>
      </c>
      <c r="X9">
        <v>4754.44287109375</v>
      </c>
      <c r="AL9">
        <v>5968.5871835683802</v>
      </c>
      <c r="AM9">
        <v>2425.5970059645801</v>
      </c>
      <c r="AN9">
        <v>2455.7002052667099</v>
      </c>
      <c r="AS9">
        <v>10.847868919372599</v>
      </c>
      <c r="AT9">
        <v>9.2299880981445295</v>
      </c>
    </row>
    <row r="10" spans="1:58">
      <c r="A10" t="s">
        <v>132</v>
      </c>
      <c r="B10" s="172" t="s">
        <v>212</v>
      </c>
      <c r="C10" t="s">
        <v>32</v>
      </c>
      <c r="D10" s="106">
        <v>0.25601186752319399</v>
      </c>
      <c r="E10" s="106">
        <v>1.222838282585144</v>
      </c>
      <c r="F10" s="106">
        <v>1.0752218775451201E-2</v>
      </c>
      <c r="G10">
        <v>0.30570957064628601</v>
      </c>
      <c r="H10">
        <v>2.6880546938628002E-3</v>
      </c>
      <c r="I10">
        <v>18382</v>
      </c>
      <c r="J10">
        <v>1</v>
      </c>
      <c r="K10">
        <v>18381</v>
      </c>
      <c r="L10">
        <v>0</v>
      </c>
      <c r="M10">
        <v>1</v>
      </c>
      <c r="N10">
        <v>133</v>
      </c>
      <c r="O10">
        <v>18248</v>
      </c>
      <c r="P10">
        <v>0</v>
      </c>
      <c r="X10">
        <v>9213.8916015625</v>
      </c>
      <c r="AA10" t="s">
        <v>259</v>
      </c>
      <c r="AB10">
        <v>7.4917671200144401E-3</v>
      </c>
      <c r="AE10">
        <v>2.52722686549425E-2</v>
      </c>
      <c r="AF10">
        <v>0</v>
      </c>
      <c r="AG10">
        <v>0.74360579058925502</v>
      </c>
      <c r="AJ10">
        <v>2.4953108934872499</v>
      </c>
      <c r="AK10">
        <v>0</v>
      </c>
      <c r="AL10">
        <v>10442.6123046875</v>
      </c>
      <c r="AM10">
        <v>5618.3558022136103</v>
      </c>
      <c r="AN10">
        <v>5618.6182468062798</v>
      </c>
      <c r="AS10">
        <v>0.15930984914302801</v>
      </c>
      <c r="AT10">
        <v>1.73444617539644E-2</v>
      </c>
      <c r="BA10">
        <v>1.5825891603290499E-2</v>
      </c>
      <c r="BB10">
        <v>0</v>
      </c>
      <c r="BE10">
        <v>1.564669715972</v>
      </c>
      <c r="BF10">
        <v>0</v>
      </c>
    </row>
    <row r="11" spans="1:58">
      <c r="A11" t="s">
        <v>132</v>
      </c>
      <c r="B11" s="172" t="s">
        <v>212</v>
      </c>
      <c r="C11" t="s">
        <v>259</v>
      </c>
      <c r="D11" s="106">
        <v>34.172427368164001</v>
      </c>
      <c r="E11" s="106">
        <v>39.983749389648438</v>
      </c>
      <c r="F11" s="106">
        <v>28.368268966674801</v>
      </c>
      <c r="G11">
        <v>9.9959373474121094</v>
      </c>
      <c r="H11">
        <v>7.0920672416687003</v>
      </c>
      <c r="I11">
        <v>18382</v>
      </c>
      <c r="J11">
        <v>133</v>
      </c>
      <c r="K11">
        <v>18249</v>
      </c>
      <c r="L11">
        <v>0</v>
      </c>
      <c r="M11">
        <v>1</v>
      </c>
      <c r="N11">
        <v>133</v>
      </c>
      <c r="O11">
        <v>18248</v>
      </c>
      <c r="P11">
        <v>0</v>
      </c>
      <c r="X11">
        <v>4754.44287109375</v>
      </c>
      <c r="AL11">
        <v>6024.8307462993398</v>
      </c>
      <c r="AM11">
        <v>2473.9024609974299</v>
      </c>
      <c r="AN11">
        <v>2499.5946306169099</v>
      </c>
      <c r="AS11">
        <v>9.2841234207153303</v>
      </c>
      <c r="AT11">
        <v>7.8025569915771502</v>
      </c>
    </row>
    <row r="12" spans="1:58">
      <c r="A12" t="s">
        <v>133</v>
      </c>
      <c r="B12" s="172" t="s">
        <v>213</v>
      </c>
      <c r="C12" t="s">
        <v>32</v>
      </c>
      <c r="D12" s="106">
        <v>0.28083920478820801</v>
      </c>
      <c r="E12" s="106">
        <v>1.3414392471313481</v>
      </c>
      <c r="F12" s="106">
        <v>1.17949089035392E-2</v>
      </c>
      <c r="G12">
        <v>0.33535981178283703</v>
      </c>
      <c r="H12">
        <v>2.9487272258848E-3</v>
      </c>
      <c r="I12">
        <v>16757</v>
      </c>
      <c r="J12">
        <v>1</v>
      </c>
      <c r="K12">
        <v>16756</v>
      </c>
      <c r="L12">
        <v>0</v>
      </c>
      <c r="M12">
        <v>1</v>
      </c>
      <c r="N12">
        <v>266</v>
      </c>
      <c r="O12">
        <v>16490</v>
      </c>
      <c r="P12">
        <v>0</v>
      </c>
      <c r="X12">
        <v>9213.8916015625</v>
      </c>
      <c r="AA12" t="s">
        <v>259</v>
      </c>
      <c r="AB12">
        <v>3.7295916919923501E-3</v>
      </c>
      <c r="AE12">
        <v>1.25699110745784E-2</v>
      </c>
      <c r="AF12">
        <v>0</v>
      </c>
      <c r="AG12">
        <v>0.37157335231148902</v>
      </c>
      <c r="AJ12">
        <v>1.2490478418953099</v>
      </c>
      <c r="AK12">
        <v>0</v>
      </c>
      <c r="AL12">
        <v>11202.5048828125</v>
      </c>
      <c r="AM12">
        <v>5610.0126069579601</v>
      </c>
      <c r="AN12">
        <v>5610.3463476201096</v>
      </c>
      <c r="AS12">
        <v>0.17475996911525701</v>
      </c>
      <c r="AT12">
        <v>1.9026443362235999E-2</v>
      </c>
      <c r="BA12">
        <v>7.8722427708138205E-3</v>
      </c>
      <c r="BB12">
        <v>0</v>
      </c>
      <c r="BE12">
        <v>0.78276558231996896</v>
      </c>
      <c r="BF12">
        <v>0</v>
      </c>
    </row>
    <row r="13" spans="1:58">
      <c r="A13" t="s">
        <v>133</v>
      </c>
      <c r="B13" s="172" t="s">
        <v>213</v>
      </c>
      <c r="C13" t="s">
        <v>259</v>
      </c>
      <c r="D13" s="106">
        <v>75.300256347656202</v>
      </c>
      <c r="E13" s="106">
        <v>84.358299255371193</v>
      </c>
      <c r="F13" s="106">
        <v>66.259620666504006</v>
      </c>
      <c r="G13">
        <v>21.089574813842798</v>
      </c>
      <c r="H13">
        <v>16.564905166626001</v>
      </c>
      <c r="I13">
        <v>16757</v>
      </c>
      <c r="J13">
        <v>266</v>
      </c>
      <c r="K13">
        <v>16491</v>
      </c>
      <c r="L13">
        <v>0</v>
      </c>
      <c r="M13">
        <v>1</v>
      </c>
      <c r="N13">
        <v>266</v>
      </c>
      <c r="O13">
        <v>16490</v>
      </c>
      <c r="P13">
        <v>0</v>
      </c>
      <c r="X13">
        <v>4754.44287109375</v>
      </c>
      <c r="AL13">
        <v>5976.6582435091595</v>
      </c>
      <c r="AM13">
        <v>2460.1823473166901</v>
      </c>
      <c r="AN13">
        <v>2516.0027560048302</v>
      </c>
      <c r="AS13">
        <v>19.9798793792725</v>
      </c>
      <c r="AT13">
        <v>17.6713771820068</v>
      </c>
    </row>
    <row r="14" spans="1:58">
      <c r="A14" t="s">
        <v>134</v>
      </c>
      <c r="B14" s="172" t="s">
        <v>214</v>
      </c>
      <c r="C14" t="s">
        <v>32</v>
      </c>
      <c r="D14" s="106">
        <v>0</v>
      </c>
      <c r="E14" s="106">
        <v>0.72664976119995195</v>
      </c>
      <c r="F14" s="106">
        <v>0</v>
      </c>
      <c r="G14">
        <v>0.18166244029998799</v>
      </c>
      <c r="H14">
        <v>0</v>
      </c>
      <c r="I14">
        <v>19404</v>
      </c>
      <c r="J14">
        <v>0</v>
      </c>
      <c r="K14">
        <v>19404</v>
      </c>
      <c r="L14">
        <v>0</v>
      </c>
      <c r="M14">
        <v>0</v>
      </c>
      <c r="N14">
        <v>182</v>
      </c>
      <c r="O14">
        <v>19222</v>
      </c>
      <c r="P14">
        <v>0</v>
      </c>
      <c r="X14">
        <v>9213.8916015625</v>
      </c>
      <c r="AA14" t="s">
        <v>259</v>
      </c>
      <c r="AL14">
        <v>0</v>
      </c>
      <c r="AM14">
        <v>5678.70349823168</v>
      </c>
      <c r="AN14">
        <v>5678.70349823167</v>
      </c>
      <c r="AS14">
        <v>8.3005830645561204E-2</v>
      </c>
      <c r="AT14">
        <v>0</v>
      </c>
    </row>
    <row r="15" spans="1:58">
      <c r="A15" t="s">
        <v>134</v>
      </c>
      <c r="B15" s="172" t="s">
        <v>214</v>
      </c>
      <c r="C15" t="s">
        <v>259</v>
      </c>
      <c r="D15" s="106">
        <v>44.347171020507801</v>
      </c>
      <c r="E15" s="106">
        <v>50.794582366943203</v>
      </c>
      <c r="F15" s="106">
        <v>37.908580780029283</v>
      </c>
      <c r="G15">
        <v>12.698645591735801</v>
      </c>
      <c r="H15">
        <v>9.4771451950073207</v>
      </c>
      <c r="I15">
        <v>19404</v>
      </c>
      <c r="J15">
        <v>182</v>
      </c>
      <c r="K15">
        <v>19222</v>
      </c>
      <c r="L15">
        <v>0</v>
      </c>
      <c r="M15">
        <v>0</v>
      </c>
      <c r="N15">
        <v>182</v>
      </c>
      <c r="O15">
        <v>19222</v>
      </c>
      <c r="P15">
        <v>0</v>
      </c>
      <c r="X15">
        <v>4754.44287109375</v>
      </c>
      <c r="AL15">
        <v>6009.2248910757198</v>
      </c>
      <c r="AM15">
        <v>2491.3085958964898</v>
      </c>
      <c r="AN15">
        <v>2524.3049247834401</v>
      </c>
      <c r="AS15">
        <v>11.9088907241821</v>
      </c>
      <c r="AT15">
        <v>10.2652683258057</v>
      </c>
    </row>
    <row r="16" spans="1:58">
      <c r="A16" t="s">
        <v>135</v>
      </c>
      <c r="B16" s="172" t="s">
        <v>215</v>
      </c>
      <c r="C16" t="s">
        <v>32</v>
      </c>
      <c r="D16" s="106">
        <v>0</v>
      </c>
      <c r="E16" s="106">
        <v>0.789695084095</v>
      </c>
      <c r="F16" s="106">
        <v>0</v>
      </c>
      <c r="G16">
        <v>0.19742377102375</v>
      </c>
      <c r="H16">
        <v>0</v>
      </c>
      <c r="I16">
        <v>17855</v>
      </c>
      <c r="J16">
        <v>0</v>
      </c>
      <c r="K16">
        <v>17855</v>
      </c>
      <c r="L16">
        <v>0</v>
      </c>
      <c r="M16">
        <v>0</v>
      </c>
      <c r="N16">
        <v>164</v>
      </c>
      <c r="O16">
        <v>17691</v>
      </c>
      <c r="P16">
        <v>0</v>
      </c>
      <c r="X16">
        <v>9213.8916015625</v>
      </c>
      <c r="AA16" t="s">
        <v>259</v>
      </c>
      <c r="AL16">
        <v>0</v>
      </c>
      <c r="AM16">
        <v>5716.6082517753703</v>
      </c>
      <c r="AN16">
        <v>5716.6082517753803</v>
      </c>
      <c r="AS16">
        <v>9.0207219123840304E-2</v>
      </c>
      <c r="AT16">
        <v>0</v>
      </c>
    </row>
    <row r="17" spans="1:46">
      <c r="A17" t="s">
        <v>135</v>
      </c>
      <c r="B17" s="172" t="s">
        <v>215</v>
      </c>
      <c r="C17" t="s">
        <v>259</v>
      </c>
      <c r="D17" s="106">
        <v>43.423739624023398</v>
      </c>
      <c r="E17" s="106">
        <v>50.074478149413999</v>
      </c>
      <c r="F17" s="106">
        <v>36.782390594482443</v>
      </c>
      <c r="G17">
        <v>12.5186195373535</v>
      </c>
      <c r="H17">
        <v>9.1955976486206108</v>
      </c>
      <c r="I17">
        <v>17855</v>
      </c>
      <c r="J17">
        <v>164</v>
      </c>
      <c r="K17">
        <v>17691</v>
      </c>
      <c r="L17">
        <v>0</v>
      </c>
      <c r="M17">
        <v>0</v>
      </c>
      <c r="N17">
        <v>164</v>
      </c>
      <c r="O17">
        <v>17691</v>
      </c>
      <c r="P17">
        <v>0</v>
      </c>
      <c r="X17">
        <v>4754.44287109375</v>
      </c>
      <c r="AL17">
        <v>6046.55126953125</v>
      </c>
      <c r="AM17">
        <v>2511.4316017772298</v>
      </c>
      <c r="AN17">
        <v>2543.9020372581499</v>
      </c>
      <c r="AS17">
        <v>11.703950881958001</v>
      </c>
      <c r="AT17">
        <v>10.008531570434601</v>
      </c>
    </row>
    <row r="18" spans="1:46">
      <c r="A18" t="s">
        <v>255</v>
      </c>
      <c r="B18" s="172" t="s">
        <v>7</v>
      </c>
      <c r="C18" t="s">
        <v>32</v>
      </c>
      <c r="D18" s="106">
        <v>0</v>
      </c>
      <c r="E18" s="106">
        <v>0.75550317764282404</v>
      </c>
      <c r="F18" s="106">
        <v>0</v>
      </c>
      <c r="G18">
        <v>0.18887579441070601</v>
      </c>
      <c r="H18">
        <v>0</v>
      </c>
      <c r="I18">
        <v>18663</v>
      </c>
      <c r="J18">
        <v>0</v>
      </c>
      <c r="K18">
        <v>18663</v>
      </c>
      <c r="L18">
        <v>0</v>
      </c>
      <c r="M18">
        <v>0</v>
      </c>
      <c r="N18">
        <v>0</v>
      </c>
      <c r="O18">
        <v>18663</v>
      </c>
      <c r="P18">
        <v>0</v>
      </c>
      <c r="X18">
        <v>9213.8916015625</v>
      </c>
      <c r="AA18" t="s">
        <v>259</v>
      </c>
      <c r="AL18">
        <v>0</v>
      </c>
      <c r="AM18">
        <v>5253.7677359405998</v>
      </c>
      <c r="AN18">
        <v>5253.7677359405598</v>
      </c>
      <c r="AS18">
        <v>8.6301624774932903E-2</v>
      </c>
      <c r="AT18">
        <v>0</v>
      </c>
    </row>
    <row r="19" spans="1:46">
      <c r="A19" t="s">
        <v>255</v>
      </c>
      <c r="B19" s="172" t="s">
        <v>7</v>
      </c>
      <c r="C19" t="s">
        <v>259</v>
      </c>
      <c r="D19" s="106">
        <v>0</v>
      </c>
      <c r="E19" s="106">
        <v>0.75550317764282404</v>
      </c>
      <c r="F19" s="106">
        <v>0</v>
      </c>
      <c r="G19">
        <v>0.18887579441070601</v>
      </c>
      <c r="H19">
        <v>0</v>
      </c>
      <c r="I19">
        <v>18663</v>
      </c>
      <c r="J19">
        <v>0</v>
      </c>
      <c r="K19">
        <v>18663</v>
      </c>
      <c r="L19">
        <v>0</v>
      </c>
      <c r="M19">
        <v>0</v>
      </c>
      <c r="N19">
        <v>0</v>
      </c>
      <c r="O19">
        <v>18663</v>
      </c>
      <c r="P19">
        <v>0</v>
      </c>
      <c r="X19">
        <v>4754.44287109375</v>
      </c>
      <c r="AL19">
        <v>0</v>
      </c>
      <c r="AM19">
        <v>2338.73293447482</v>
      </c>
      <c r="AN19">
        <v>2338.73293447482</v>
      </c>
      <c r="AS19">
        <v>8.6301624774932903E-2</v>
      </c>
      <c r="AT19">
        <v>0</v>
      </c>
    </row>
    <row r="20" spans="1:46">
      <c r="A20" t="s">
        <v>136</v>
      </c>
      <c r="B20" s="172" t="s">
        <v>216</v>
      </c>
      <c r="C20" t="s">
        <v>32</v>
      </c>
      <c r="D20" s="106">
        <v>0</v>
      </c>
      <c r="E20" s="106">
        <v>0.77549141645431596</v>
      </c>
      <c r="F20" s="106">
        <v>0</v>
      </c>
      <c r="G20">
        <v>0.19387285411357899</v>
      </c>
      <c r="H20">
        <v>0</v>
      </c>
      <c r="I20">
        <v>18182</v>
      </c>
      <c r="J20">
        <v>0</v>
      </c>
      <c r="K20">
        <v>18182</v>
      </c>
      <c r="L20">
        <v>0</v>
      </c>
      <c r="M20">
        <v>0</v>
      </c>
      <c r="N20">
        <v>203</v>
      </c>
      <c r="O20">
        <v>17979</v>
      </c>
      <c r="P20">
        <v>0</v>
      </c>
      <c r="X20">
        <v>9213.8916015625</v>
      </c>
      <c r="AA20" t="s">
        <v>259</v>
      </c>
      <c r="AL20">
        <v>0</v>
      </c>
      <c r="AM20">
        <v>5676.0139302220296</v>
      </c>
      <c r="AN20">
        <v>5676.0139302220196</v>
      </c>
      <c r="AS20">
        <v>8.8584803044796004E-2</v>
      </c>
      <c r="AT20">
        <v>0</v>
      </c>
    </row>
    <row r="21" spans="1:46">
      <c r="A21" t="s">
        <v>136</v>
      </c>
      <c r="B21" s="172" t="s">
        <v>216</v>
      </c>
      <c r="C21" t="s">
        <v>259</v>
      </c>
      <c r="D21" s="106">
        <v>52.836157226562605</v>
      </c>
      <c r="E21" s="106">
        <v>60.110221862792798</v>
      </c>
      <c r="F21" s="106">
        <v>45.5733222961424</v>
      </c>
      <c r="G21">
        <v>15.0275554656982</v>
      </c>
      <c r="H21">
        <v>11.3933305740356</v>
      </c>
      <c r="I21">
        <v>18182</v>
      </c>
      <c r="J21">
        <v>203</v>
      </c>
      <c r="K21">
        <v>17979</v>
      </c>
      <c r="L21">
        <v>0</v>
      </c>
      <c r="M21">
        <v>0</v>
      </c>
      <c r="N21">
        <v>203</v>
      </c>
      <c r="O21">
        <v>17979</v>
      </c>
      <c r="P21">
        <v>0</v>
      </c>
      <c r="X21">
        <v>4754.44287109375</v>
      </c>
      <c r="AL21">
        <v>6023.3805875731196</v>
      </c>
      <c r="AM21">
        <v>2491.6766728337998</v>
      </c>
      <c r="AN21">
        <v>2531.1077527310699</v>
      </c>
      <c r="AS21">
        <v>14.136502265930201</v>
      </c>
      <c r="AT21">
        <v>12.2823076248169</v>
      </c>
    </row>
    <row r="22" spans="1:46">
      <c r="A22" t="s">
        <v>137</v>
      </c>
      <c r="B22" s="172" t="s">
        <v>217</v>
      </c>
      <c r="C22" t="s">
        <v>32</v>
      </c>
      <c r="D22" s="106">
        <v>0</v>
      </c>
      <c r="E22" s="106">
        <v>0.756394863128664</v>
      </c>
      <c r="F22" s="106">
        <v>0</v>
      </c>
      <c r="G22">
        <v>0.189098715782166</v>
      </c>
      <c r="H22">
        <v>0</v>
      </c>
      <c r="I22">
        <v>18641</v>
      </c>
      <c r="J22">
        <v>0</v>
      </c>
      <c r="K22">
        <v>18641</v>
      </c>
      <c r="L22">
        <v>0</v>
      </c>
      <c r="M22">
        <v>0</v>
      </c>
      <c r="N22">
        <v>197</v>
      </c>
      <c r="O22">
        <v>18444</v>
      </c>
      <c r="P22">
        <v>0</v>
      </c>
      <c r="X22">
        <v>9213.8916015625</v>
      </c>
      <c r="AA22" t="s">
        <v>259</v>
      </c>
      <c r="AL22">
        <v>0</v>
      </c>
      <c r="AM22">
        <v>5627.0868180355101</v>
      </c>
      <c r="AN22">
        <v>5627.0868180355001</v>
      </c>
      <c r="AS22">
        <v>8.6403489112854004E-2</v>
      </c>
      <c r="AT22">
        <v>0</v>
      </c>
    </row>
    <row r="23" spans="1:46">
      <c r="A23" t="s">
        <v>137</v>
      </c>
      <c r="B23" s="172" t="s">
        <v>217</v>
      </c>
      <c r="C23" t="s">
        <v>259</v>
      </c>
      <c r="D23" s="106">
        <v>49.996902465820398</v>
      </c>
      <c r="E23" s="106">
        <v>56.983898162841598</v>
      </c>
      <c r="F23" s="106">
        <v>43.020267486572401</v>
      </c>
      <c r="G23">
        <v>14.245974540710399</v>
      </c>
      <c r="H23">
        <v>10.7550668716431</v>
      </c>
      <c r="I23">
        <v>18641</v>
      </c>
      <c r="J23">
        <v>197</v>
      </c>
      <c r="K23">
        <v>18444</v>
      </c>
      <c r="L23">
        <v>0</v>
      </c>
      <c r="M23">
        <v>0</v>
      </c>
      <c r="N23">
        <v>197</v>
      </c>
      <c r="O23">
        <v>18444</v>
      </c>
      <c r="P23">
        <v>0</v>
      </c>
      <c r="X23">
        <v>4754.44287109375</v>
      </c>
      <c r="AL23">
        <v>5979.8219632376304</v>
      </c>
      <c r="AM23">
        <v>2468.36625941088</v>
      </c>
      <c r="AN23">
        <v>2505.4756834575301</v>
      </c>
      <c r="AS23">
        <v>13.390100479126</v>
      </c>
      <c r="AT23">
        <v>11.6090250015259</v>
      </c>
    </row>
    <row r="24" spans="1:46">
      <c r="A24" t="s">
        <v>138</v>
      </c>
      <c r="B24" s="172" t="s">
        <v>218</v>
      </c>
      <c r="C24" t="s">
        <v>32</v>
      </c>
      <c r="D24" s="106">
        <v>0</v>
      </c>
      <c r="E24" s="106">
        <v>0.74745243787765603</v>
      </c>
      <c r="F24" s="106">
        <v>0</v>
      </c>
      <c r="G24">
        <v>0.18686310946941401</v>
      </c>
      <c r="H24">
        <v>0</v>
      </c>
      <c r="I24">
        <v>18864</v>
      </c>
      <c r="J24">
        <v>0</v>
      </c>
      <c r="K24">
        <v>18864</v>
      </c>
      <c r="L24">
        <v>0</v>
      </c>
      <c r="M24">
        <v>0</v>
      </c>
      <c r="N24">
        <v>225</v>
      </c>
      <c r="O24">
        <v>18639</v>
      </c>
      <c r="P24">
        <v>0</v>
      </c>
      <c r="X24">
        <v>9213.8916015625</v>
      </c>
      <c r="AA24" t="s">
        <v>259</v>
      </c>
      <c r="AL24">
        <v>0</v>
      </c>
      <c r="AM24">
        <v>5676.5557613485998</v>
      </c>
      <c r="AN24">
        <v>5676.5557613485798</v>
      </c>
      <c r="AS24">
        <v>8.5382029414176899E-2</v>
      </c>
      <c r="AT24">
        <v>0</v>
      </c>
    </row>
    <row r="25" spans="1:46">
      <c r="A25" t="s">
        <v>138</v>
      </c>
      <c r="B25" s="172" t="s">
        <v>218</v>
      </c>
      <c r="C25" t="s">
        <v>259</v>
      </c>
      <c r="D25" s="106">
        <v>56.466748046874997</v>
      </c>
      <c r="E25" s="106">
        <v>63.850906372070398</v>
      </c>
      <c r="F25" s="106">
        <v>49.0941581726076</v>
      </c>
      <c r="G25">
        <v>15.962726593017599</v>
      </c>
      <c r="H25">
        <v>12.2735395431519</v>
      </c>
      <c r="I25">
        <v>18864</v>
      </c>
      <c r="J25">
        <v>225</v>
      </c>
      <c r="K25">
        <v>18639</v>
      </c>
      <c r="L25">
        <v>0</v>
      </c>
      <c r="M25">
        <v>0</v>
      </c>
      <c r="N25">
        <v>225</v>
      </c>
      <c r="O25">
        <v>18639</v>
      </c>
      <c r="P25">
        <v>0</v>
      </c>
      <c r="X25">
        <v>4754.44287109375</v>
      </c>
      <c r="AL25">
        <v>6012.9849414062501</v>
      </c>
      <c r="AM25">
        <v>2495.2149679226</v>
      </c>
      <c r="AN25">
        <v>2537.1731021483101</v>
      </c>
      <c r="AS25">
        <v>15.0581817626953</v>
      </c>
      <c r="AT25">
        <v>13.175945281982401</v>
      </c>
    </row>
    <row r="26" spans="1:46">
      <c r="A26" t="s">
        <v>139</v>
      </c>
      <c r="B26" s="172" t="s">
        <v>219</v>
      </c>
      <c r="C26" t="s">
        <v>32</v>
      </c>
      <c r="D26" s="106">
        <v>0</v>
      </c>
      <c r="E26" s="106">
        <v>0.78885561227798395</v>
      </c>
      <c r="F26" s="106">
        <v>0</v>
      </c>
      <c r="G26">
        <v>0.19721390306949599</v>
      </c>
      <c r="H26">
        <v>0</v>
      </c>
      <c r="I26">
        <v>17874</v>
      </c>
      <c r="J26">
        <v>0</v>
      </c>
      <c r="K26">
        <v>17874</v>
      </c>
      <c r="L26">
        <v>0</v>
      </c>
      <c r="M26">
        <v>0</v>
      </c>
      <c r="N26">
        <v>164</v>
      </c>
      <c r="O26">
        <v>17710</v>
      </c>
      <c r="P26">
        <v>0</v>
      </c>
      <c r="X26">
        <v>9213.8916015625</v>
      </c>
      <c r="AA26" t="s">
        <v>259</v>
      </c>
      <c r="AL26">
        <v>0</v>
      </c>
      <c r="AM26">
        <v>5671.6691391880704</v>
      </c>
      <c r="AN26">
        <v>5671.6691391880804</v>
      </c>
      <c r="AS26">
        <v>9.0111330151557895E-2</v>
      </c>
      <c r="AT26">
        <v>0</v>
      </c>
    </row>
    <row r="27" spans="1:46">
      <c r="A27" t="s">
        <v>139</v>
      </c>
      <c r="B27" s="172" t="s">
        <v>219</v>
      </c>
      <c r="C27" t="s">
        <v>259</v>
      </c>
      <c r="D27" s="106">
        <v>43.377374267578197</v>
      </c>
      <c r="E27" s="106">
        <v>50.02099609375</v>
      </c>
      <c r="F27" s="106">
        <v>36.743106842041001</v>
      </c>
      <c r="G27">
        <v>12.5052490234375</v>
      </c>
      <c r="H27">
        <v>9.1857767105102504</v>
      </c>
      <c r="I27">
        <v>17874</v>
      </c>
      <c r="J27">
        <v>164</v>
      </c>
      <c r="K27">
        <v>17710</v>
      </c>
      <c r="L27">
        <v>0</v>
      </c>
      <c r="M27">
        <v>0</v>
      </c>
      <c r="N27">
        <v>164</v>
      </c>
      <c r="O27">
        <v>17710</v>
      </c>
      <c r="P27">
        <v>0</v>
      </c>
      <c r="X27">
        <v>4754.44287109375</v>
      </c>
      <c r="AL27">
        <v>6002.3624922589597</v>
      </c>
      <c r="AM27">
        <v>2496.15881027144</v>
      </c>
      <c r="AN27">
        <v>2528.32941583515</v>
      </c>
      <c r="AS27">
        <v>11.6914510726929</v>
      </c>
      <c r="AT27">
        <v>9.9978427886962908</v>
      </c>
    </row>
    <row r="28" spans="1:46">
      <c r="A28" t="s">
        <v>140</v>
      </c>
      <c r="B28" s="172" t="s">
        <v>220</v>
      </c>
      <c r="C28" t="s">
        <v>32</v>
      </c>
      <c r="D28" s="106">
        <v>0</v>
      </c>
      <c r="E28" s="106">
        <v>0.78403013944625999</v>
      </c>
      <c r="F28" s="106">
        <v>0</v>
      </c>
      <c r="G28">
        <v>0.196007534861565</v>
      </c>
      <c r="H28">
        <v>0</v>
      </c>
      <c r="I28">
        <v>17984</v>
      </c>
      <c r="J28">
        <v>0</v>
      </c>
      <c r="K28">
        <v>17984</v>
      </c>
      <c r="L28">
        <v>0</v>
      </c>
      <c r="M28">
        <v>0</v>
      </c>
      <c r="N28">
        <v>181</v>
      </c>
      <c r="O28">
        <v>17803</v>
      </c>
      <c r="P28">
        <v>0</v>
      </c>
      <c r="X28">
        <v>9213.8916015625</v>
      </c>
      <c r="AA28" t="s">
        <v>259</v>
      </c>
      <c r="AL28">
        <v>0</v>
      </c>
      <c r="AM28">
        <v>5719.3052726555597</v>
      </c>
      <c r="AN28">
        <v>5719.3052726555497</v>
      </c>
      <c r="AS28">
        <v>8.9560136198997498E-2</v>
      </c>
      <c r="AT28">
        <v>0</v>
      </c>
    </row>
    <row r="29" spans="1:46">
      <c r="A29" t="s">
        <v>140</v>
      </c>
      <c r="B29" s="172" t="s">
        <v>220</v>
      </c>
      <c r="C29" t="s">
        <v>259</v>
      </c>
      <c r="D29" s="106">
        <v>47.602310180663999</v>
      </c>
      <c r="E29" s="106">
        <v>54.542430877685597</v>
      </c>
      <c r="F29" s="106">
        <v>40.672412872314403</v>
      </c>
      <c r="G29">
        <v>13.635607719421399</v>
      </c>
      <c r="H29">
        <v>10.168103218078601</v>
      </c>
      <c r="I29">
        <v>17984</v>
      </c>
      <c r="J29">
        <v>181</v>
      </c>
      <c r="K29">
        <v>17803</v>
      </c>
      <c r="L29">
        <v>0</v>
      </c>
      <c r="M29">
        <v>0</v>
      </c>
      <c r="N29">
        <v>181</v>
      </c>
      <c r="O29">
        <v>17803</v>
      </c>
      <c r="P29">
        <v>0</v>
      </c>
      <c r="X29">
        <v>4754.44287109375</v>
      </c>
      <c r="AL29">
        <v>5972.2716273523802</v>
      </c>
      <c r="AM29">
        <v>2507.72647557041</v>
      </c>
      <c r="AN29">
        <v>2542.5953964151799</v>
      </c>
      <c r="AS29">
        <v>12.7854776382446</v>
      </c>
      <c r="AT29">
        <v>11.016344070434601</v>
      </c>
    </row>
    <row r="30" spans="1:46">
      <c r="A30" t="s">
        <v>141</v>
      </c>
      <c r="B30" s="172" t="s">
        <v>221</v>
      </c>
      <c r="C30" t="s">
        <v>32</v>
      </c>
      <c r="D30" s="106">
        <v>0</v>
      </c>
      <c r="E30" s="106">
        <v>0.78828221559524403</v>
      </c>
      <c r="F30" s="106">
        <v>0</v>
      </c>
      <c r="G30">
        <v>0.19707055389881101</v>
      </c>
      <c r="H30">
        <v>0</v>
      </c>
      <c r="I30">
        <v>17887</v>
      </c>
      <c r="J30">
        <v>0</v>
      </c>
      <c r="K30">
        <v>17887</v>
      </c>
      <c r="L30">
        <v>0</v>
      </c>
      <c r="M30">
        <v>0</v>
      </c>
      <c r="N30">
        <v>161</v>
      </c>
      <c r="O30">
        <v>17726</v>
      </c>
      <c r="P30">
        <v>0</v>
      </c>
      <c r="X30">
        <v>9213.8916015625</v>
      </c>
      <c r="AA30" t="s">
        <v>259</v>
      </c>
      <c r="AL30">
        <v>0</v>
      </c>
      <c r="AM30">
        <v>5659.6328152298101</v>
      </c>
      <c r="AN30">
        <v>5659.6328152297901</v>
      </c>
      <c r="AS30">
        <v>9.0045832097530407E-2</v>
      </c>
      <c r="AT30">
        <v>0</v>
      </c>
    </row>
    <row r="31" spans="1:46">
      <c r="A31" t="s">
        <v>141</v>
      </c>
      <c r="B31" s="172" t="s">
        <v>221</v>
      </c>
      <c r="C31" t="s">
        <v>259</v>
      </c>
      <c r="D31" s="106">
        <v>42.549191284179599</v>
      </c>
      <c r="E31" s="106">
        <v>49.1263656616212</v>
      </c>
      <c r="F31" s="106">
        <v>35.98119735717772</v>
      </c>
      <c r="G31">
        <v>12.2815914154053</v>
      </c>
      <c r="H31">
        <v>8.99529933929443</v>
      </c>
      <c r="I31">
        <v>17887</v>
      </c>
      <c r="J31">
        <v>161</v>
      </c>
      <c r="K31">
        <v>17726</v>
      </c>
      <c r="L31">
        <v>0</v>
      </c>
      <c r="M31">
        <v>0</v>
      </c>
      <c r="N31">
        <v>161</v>
      </c>
      <c r="O31">
        <v>17726</v>
      </c>
      <c r="P31">
        <v>0</v>
      </c>
      <c r="X31">
        <v>4754.44287109375</v>
      </c>
      <c r="AL31">
        <v>5947.9778362771704</v>
      </c>
      <c r="AM31">
        <v>2490.6161042103399</v>
      </c>
      <c r="AN31">
        <v>2521.7356457132601</v>
      </c>
      <c r="AS31">
        <v>11.4759359359741</v>
      </c>
      <c r="AT31">
        <v>9.7992572784423793</v>
      </c>
    </row>
    <row r="32" spans="1:46">
      <c r="A32" t="s">
        <v>207</v>
      </c>
      <c r="B32" s="172" t="s">
        <v>7</v>
      </c>
      <c r="C32" t="s">
        <v>32</v>
      </c>
      <c r="D32" s="106">
        <v>0</v>
      </c>
      <c r="E32" s="106">
        <v>0.85725367069244396</v>
      </c>
      <c r="F32" s="106">
        <v>0</v>
      </c>
      <c r="G32">
        <v>0.21431341767311099</v>
      </c>
      <c r="H32">
        <v>0</v>
      </c>
      <c r="I32">
        <v>16448</v>
      </c>
      <c r="J32">
        <v>0</v>
      </c>
      <c r="K32">
        <v>16448</v>
      </c>
      <c r="L32">
        <v>0</v>
      </c>
      <c r="M32">
        <v>0</v>
      </c>
      <c r="N32">
        <v>0</v>
      </c>
      <c r="O32">
        <v>16448</v>
      </c>
      <c r="P32">
        <v>0</v>
      </c>
      <c r="X32">
        <v>9213.8916015625</v>
      </c>
      <c r="AA32" t="s">
        <v>259</v>
      </c>
      <c r="AL32">
        <v>0</v>
      </c>
      <c r="AM32">
        <v>5383.9464239870103</v>
      </c>
      <c r="AN32">
        <v>5383.9464239870003</v>
      </c>
      <c r="AS32">
        <v>9.7924076020717593E-2</v>
      </c>
      <c r="AT32">
        <v>0</v>
      </c>
    </row>
    <row r="33" spans="1:58">
      <c r="A33" t="s">
        <v>207</v>
      </c>
      <c r="B33" s="172" t="s">
        <v>7</v>
      </c>
      <c r="C33" t="s">
        <v>259</v>
      </c>
      <c r="D33" s="106">
        <v>0</v>
      </c>
      <c r="E33" s="106">
        <v>0.85725367069244396</v>
      </c>
      <c r="F33" s="106">
        <v>0</v>
      </c>
      <c r="G33">
        <v>0.21431341767311099</v>
      </c>
      <c r="H33">
        <v>0</v>
      </c>
      <c r="I33">
        <v>16448</v>
      </c>
      <c r="J33">
        <v>0</v>
      </c>
      <c r="K33">
        <v>16448</v>
      </c>
      <c r="L33">
        <v>0</v>
      </c>
      <c r="M33">
        <v>0</v>
      </c>
      <c r="N33">
        <v>0</v>
      </c>
      <c r="O33">
        <v>16448</v>
      </c>
      <c r="P33">
        <v>0</v>
      </c>
      <c r="X33">
        <v>4754.44287109375</v>
      </c>
      <c r="AL33">
        <v>0</v>
      </c>
      <c r="AM33">
        <v>2386.5387844575498</v>
      </c>
      <c r="AN33">
        <v>2386.5387844575498</v>
      </c>
      <c r="AS33">
        <v>9.7924076020717593E-2</v>
      </c>
      <c r="AT33">
        <v>0</v>
      </c>
    </row>
    <row r="34" spans="1:58">
      <c r="A34" t="s">
        <v>261</v>
      </c>
      <c r="C34" t="s">
        <v>253</v>
      </c>
      <c r="D34" s="106">
        <v>37039.668749999997</v>
      </c>
      <c r="E34" s="106">
        <v>41450.69921875</v>
      </c>
      <c r="F34" s="106">
        <v>33675.39453125</v>
      </c>
      <c r="G34">
        <v>10362.6748046875</v>
      </c>
      <c r="H34">
        <v>8418.8486328125</v>
      </c>
      <c r="I34">
        <v>15720</v>
      </c>
      <c r="J34">
        <v>15714</v>
      </c>
      <c r="K34">
        <v>6</v>
      </c>
      <c r="L34">
        <v>0</v>
      </c>
      <c r="M34">
        <v>15714</v>
      </c>
      <c r="N34">
        <v>0</v>
      </c>
      <c r="O34">
        <v>6</v>
      </c>
      <c r="P34">
        <v>0</v>
      </c>
      <c r="X34">
        <v>9213.8916015625</v>
      </c>
      <c r="AA34" t="s">
        <v>260</v>
      </c>
      <c r="AG34">
        <v>100</v>
      </c>
      <c r="AJ34">
        <v>100.00121080623499</v>
      </c>
      <c r="AK34">
        <v>99.998789193764594</v>
      </c>
      <c r="AL34">
        <v>11204.755470465199</v>
      </c>
      <c r="AM34">
        <v>7742.6399739583303</v>
      </c>
      <c r="AN34">
        <v>11203.434052336799</v>
      </c>
      <c r="AS34">
        <v>9779.763671875</v>
      </c>
      <c r="AT34">
        <v>8806.6669921875</v>
      </c>
      <c r="BE34">
        <v>100.000553240258</v>
      </c>
      <c r="BF34">
        <v>99.999446759741701</v>
      </c>
    </row>
    <row r="35" spans="1:58">
      <c r="A35" t="s">
        <v>261</v>
      </c>
      <c r="C35" t="s">
        <v>260</v>
      </c>
      <c r="D35" s="106">
        <v>0</v>
      </c>
      <c r="E35" s="106">
        <v>0.89695721864700395</v>
      </c>
      <c r="F35" s="106">
        <v>0</v>
      </c>
      <c r="G35">
        <v>0.22423930466175099</v>
      </c>
      <c r="H35">
        <v>0</v>
      </c>
      <c r="I35">
        <v>15720</v>
      </c>
      <c r="J35">
        <v>0</v>
      </c>
      <c r="K35">
        <v>15720</v>
      </c>
      <c r="L35">
        <v>0</v>
      </c>
      <c r="M35">
        <v>15714</v>
      </c>
      <c r="N35">
        <v>0</v>
      </c>
      <c r="O35">
        <v>6</v>
      </c>
      <c r="P35">
        <v>0</v>
      </c>
      <c r="X35">
        <v>4754.44287109375</v>
      </c>
      <c r="AL35">
        <v>0</v>
      </c>
      <c r="AM35">
        <v>3042.18259880707</v>
      </c>
      <c r="AN35">
        <v>3042.18259880707</v>
      </c>
      <c r="AS35">
        <v>0.10245917737484</v>
      </c>
      <c r="AT35">
        <v>0</v>
      </c>
    </row>
    <row r="36" spans="1:58">
      <c r="A36" t="s">
        <v>262</v>
      </c>
      <c r="C36" t="s">
        <v>253</v>
      </c>
      <c r="D36" s="106">
        <v>0</v>
      </c>
      <c r="E36" s="106">
        <v>0.93863862752914395</v>
      </c>
      <c r="F36" s="106">
        <v>0</v>
      </c>
      <c r="G36">
        <v>0.23465965688228599</v>
      </c>
      <c r="H36">
        <v>0</v>
      </c>
      <c r="I36">
        <v>15022</v>
      </c>
      <c r="J36">
        <v>0</v>
      </c>
      <c r="K36">
        <v>15022</v>
      </c>
      <c r="L36">
        <v>0</v>
      </c>
      <c r="M36">
        <v>0</v>
      </c>
      <c r="N36">
        <v>14971</v>
      </c>
      <c r="O36">
        <v>51</v>
      </c>
      <c r="P36">
        <v>0</v>
      </c>
      <c r="X36">
        <v>9213.8916015625</v>
      </c>
      <c r="AA36" t="s">
        <v>260</v>
      </c>
      <c r="AL36">
        <v>0</v>
      </c>
      <c r="AM36">
        <v>5628.9253166644603</v>
      </c>
      <c r="AN36">
        <v>5628.9253166644403</v>
      </c>
      <c r="AS36">
        <v>0.10722018033266099</v>
      </c>
      <c r="AT36">
        <v>0</v>
      </c>
    </row>
    <row r="37" spans="1:58">
      <c r="A37" t="s">
        <v>262</v>
      </c>
      <c r="C37" t="s">
        <v>260</v>
      </c>
      <c r="D37" s="106">
        <v>26755.037499999999</v>
      </c>
      <c r="E37" s="106">
        <v>28110.8046875</v>
      </c>
      <c r="F37" s="106">
        <v>25517.96875</v>
      </c>
      <c r="G37">
        <v>7027.701171875</v>
      </c>
      <c r="H37">
        <v>6379.4921875</v>
      </c>
      <c r="I37">
        <v>15022</v>
      </c>
      <c r="J37">
        <v>14971</v>
      </c>
      <c r="K37">
        <v>51</v>
      </c>
      <c r="L37">
        <v>0</v>
      </c>
      <c r="M37">
        <v>0</v>
      </c>
      <c r="N37">
        <v>14971</v>
      </c>
      <c r="O37">
        <v>51</v>
      </c>
      <c r="P37">
        <v>0</v>
      </c>
      <c r="X37">
        <v>4754.44287109375</v>
      </c>
      <c r="AL37">
        <v>6107.26197676837</v>
      </c>
      <c r="AM37">
        <v>2497.8641955805801</v>
      </c>
      <c r="AN37">
        <v>6095.0079968162599</v>
      </c>
      <c r="AS37">
        <v>6856.767578125</v>
      </c>
      <c r="AT37">
        <v>6528.37255859375</v>
      </c>
    </row>
    <row r="38" spans="1:58">
      <c r="A38" t="s">
        <v>142</v>
      </c>
      <c r="B38" s="172">
        <v>9107</v>
      </c>
      <c r="C38" t="s">
        <v>200</v>
      </c>
      <c r="D38" s="106">
        <v>7.10321960449218</v>
      </c>
      <c r="E38" s="106">
        <v>10.27813053131104</v>
      </c>
      <c r="F38" s="106">
        <v>4.6619124412536799</v>
      </c>
      <c r="G38">
        <v>2.5695326328277601</v>
      </c>
      <c r="H38">
        <v>1.16547811031342</v>
      </c>
      <c r="I38">
        <v>16575</v>
      </c>
      <c r="J38">
        <v>25</v>
      </c>
      <c r="K38">
        <v>16550</v>
      </c>
      <c r="L38">
        <v>0</v>
      </c>
      <c r="M38">
        <v>25</v>
      </c>
      <c r="N38">
        <v>12</v>
      </c>
      <c r="O38">
        <v>16538</v>
      </c>
      <c r="P38">
        <v>0</v>
      </c>
      <c r="X38">
        <v>8970.712890625</v>
      </c>
      <c r="AA38" t="s">
        <v>263</v>
      </c>
      <c r="AB38">
        <v>2.08415103428394</v>
      </c>
      <c r="AE38">
        <v>3.5387412466465098</v>
      </c>
      <c r="AF38">
        <v>0.62956082192137797</v>
      </c>
      <c r="AG38">
        <v>67.576166378240501</v>
      </c>
      <c r="AJ38">
        <v>82.868345817317106</v>
      </c>
      <c r="AK38">
        <v>52.283986939164002</v>
      </c>
      <c r="AL38">
        <v>11284.106640624999</v>
      </c>
      <c r="AM38">
        <v>4390.0118746016997</v>
      </c>
      <c r="AN38">
        <v>4400.4102075821202</v>
      </c>
      <c r="AS38">
        <v>2.15454006195068</v>
      </c>
      <c r="AT38">
        <v>1.4443784952163701</v>
      </c>
      <c r="BA38">
        <v>2.8180599338947498</v>
      </c>
      <c r="BB38">
        <v>1.3502421346731399</v>
      </c>
      <c r="BE38">
        <v>75.2917872379155</v>
      </c>
      <c r="BF38">
        <v>59.860545518565601</v>
      </c>
    </row>
    <row r="39" spans="1:58">
      <c r="A39" t="s">
        <v>142</v>
      </c>
      <c r="B39" s="172">
        <v>9107</v>
      </c>
      <c r="C39" t="s">
        <v>263</v>
      </c>
      <c r="D39" s="106">
        <v>3.4082077026367203</v>
      </c>
      <c r="E39" s="106">
        <v>5.7365798950195197</v>
      </c>
      <c r="F39" s="106">
        <v>1.815983414649964</v>
      </c>
      <c r="G39">
        <v>1.4341449737548799</v>
      </c>
      <c r="H39">
        <v>0.45399585366249101</v>
      </c>
      <c r="I39">
        <v>16575</v>
      </c>
      <c r="J39">
        <v>12</v>
      </c>
      <c r="K39">
        <v>16563</v>
      </c>
      <c r="L39">
        <v>0</v>
      </c>
      <c r="M39">
        <v>25</v>
      </c>
      <c r="N39">
        <v>12</v>
      </c>
      <c r="O39">
        <v>16538</v>
      </c>
      <c r="P39">
        <v>0</v>
      </c>
      <c r="X39">
        <v>5756.5703125</v>
      </c>
      <c r="AL39">
        <v>6773.2073567708303</v>
      </c>
      <c r="AM39">
        <v>4101.3482835158502</v>
      </c>
      <c r="AN39">
        <v>4103.2826611253904</v>
      </c>
      <c r="AS39">
        <v>1.1227785348892201</v>
      </c>
      <c r="AT39">
        <v>0.628825664520264</v>
      </c>
    </row>
    <row r="40" spans="1:58">
      <c r="A40" t="s">
        <v>143</v>
      </c>
      <c r="B40" s="172" t="s">
        <v>209</v>
      </c>
      <c r="C40" t="s">
        <v>200</v>
      </c>
      <c r="D40" s="106">
        <v>13.0019287109375</v>
      </c>
      <c r="E40" s="106">
        <v>17.0498752593994</v>
      </c>
      <c r="F40" s="106">
        <v>9.6534776687621999</v>
      </c>
      <c r="G40">
        <v>4.26246881484985</v>
      </c>
      <c r="H40">
        <v>2.41336941719055</v>
      </c>
      <c r="I40">
        <v>17397</v>
      </c>
      <c r="J40">
        <v>48</v>
      </c>
      <c r="K40">
        <v>17349</v>
      </c>
      <c r="L40">
        <v>0</v>
      </c>
      <c r="M40">
        <v>48</v>
      </c>
      <c r="N40">
        <v>0</v>
      </c>
      <c r="O40">
        <v>17349</v>
      </c>
      <c r="P40">
        <v>0</v>
      </c>
      <c r="X40">
        <v>8970.712890625</v>
      </c>
      <c r="AA40" t="s">
        <v>263</v>
      </c>
      <c r="AG40">
        <v>100</v>
      </c>
      <c r="AJ40">
        <v>103.11679434533001</v>
      </c>
      <c r="AK40">
        <v>96.883205654669993</v>
      </c>
      <c r="AL40">
        <v>10933.3604939779</v>
      </c>
      <c r="AM40">
        <v>4362.0232090359405</v>
      </c>
      <c r="AN40">
        <v>4380.1541620552598</v>
      </c>
      <c r="AS40">
        <v>3.7413399219512899</v>
      </c>
      <c r="AT40">
        <v>2.8047025203704798</v>
      </c>
      <c r="BE40">
        <v>101.424129429069</v>
      </c>
      <c r="BF40">
        <v>98.5758705709315</v>
      </c>
    </row>
    <row r="41" spans="1:58">
      <c r="A41" t="s">
        <v>143</v>
      </c>
      <c r="B41" s="172" t="s">
        <v>209</v>
      </c>
      <c r="C41" t="s">
        <v>263</v>
      </c>
      <c r="D41" s="106">
        <v>0</v>
      </c>
      <c r="E41" s="106">
        <v>0.81048673391341997</v>
      </c>
      <c r="F41" s="106">
        <v>0</v>
      </c>
      <c r="G41">
        <v>0.20262168347835499</v>
      </c>
      <c r="H41">
        <v>0</v>
      </c>
      <c r="I41">
        <v>17397</v>
      </c>
      <c r="J41">
        <v>0</v>
      </c>
      <c r="K41">
        <v>17397</v>
      </c>
      <c r="L41">
        <v>0</v>
      </c>
      <c r="M41">
        <v>48</v>
      </c>
      <c r="N41">
        <v>0</v>
      </c>
      <c r="O41">
        <v>17349</v>
      </c>
      <c r="P41">
        <v>0</v>
      </c>
      <c r="X41">
        <v>5756.5703125</v>
      </c>
      <c r="AL41">
        <v>0</v>
      </c>
      <c r="AM41">
        <v>4047.2545865514899</v>
      </c>
      <c r="AN41">
        <v>4047.2545865514899</v>
      </c>
      <c r="AS41">
        <v>9.2582143843173995E-2</v>
      </c>
      <c r="AT41">
        <v>0</v>
      </c>
    </row>
    <row r="42" spans="1:58">
      <c r="A42" t="s">
        <v>144</v>
      </c>
      <c r="B42" s="172" t="s">
        <v>210</v>
      </c>
      <c r="C42" t="s">
        <v>200</v>
      </c>
      <c r="D42" s="106">
        <v>17.944282531738281</v>
      </c>
      <c r="E42" s="106">
        <v>22.571004867553722</v>
      </c>
      <c r="F42" s="106">
        <v>13.99991130828856</v>
      </c>
      <c r="G42">
        <v>5.6427512168884304</v>
      </c>
      <c r="H42">
        <v>3.49997782707214</v>
      </c>
      <c r="I42">
        <v>17867</v>
      </c>
      <c r="J42">
        <v>68</v>
      </c>
      <c r="K42">
        <v>17799</v>
      </c>
      <c r="L42">
        <v>0</v>
      </c>
      <c r="M42">
        <v>68</v>
      </c>
      <c r="N42">
        <v>1</v>
      </c>
      <c r="O42">
        <v>17798</v>
      </c>
      <c r="P42">
        <v>0</v>
      </c>
      <c r="X42">
        <v>8970.712890625</v>
      </c>
      <c r="AA42" t="s">
        <v>263</v>
      </c>
      <c r="AB42">
        <v>68.127821058935695</v>
      </c>
      <c r="AE42">
        <v>230.22227100565499</v>
      </c>
      <c r="AF42">
        <v>0</v>
      </c>
      <c r="AG42">
        <v>98.553404425770296</v>
      </c>
      <c r="AJ42">
        <v>101.94545570567701</v>
      </c>
      <c r="AK42">
        <v>95.1613531458636</v>
      </c>
      <c r="AL42">
        <v>11034.5020823759</v>
      </c>
      <c r="AM42">
        <v>4266.69696226837</v>
      </c>
      <c r="AN42">
        <v>4292.45454597957</v>
      </c>
      <c r="AS42">
        <v>5.0510096549987802</v>
      </c>
      <c r="AT42">
        <v>3.9650726318359402</v>
      </c>
      <c r="BA42">
        <v>144.133902060042</v>
      </c>
      <c r="BB42">
        <v>0</v>
      </c>
      <c r="BE42">
        <v>100.143937133246</v>
      </c>
      <c r="BF42">
        <v>96.962871718294906</v>
      </c>
    </row>
    <row r="43" spans="1:58">
      <c r="A43" t="s">
        <v>144</v>
      </c>
      <c r="B43" s="172" t="s">
        <v>210</v>
      </c>
      <c r="C43" t="s">
        <v>263</v>
      </c>
      <c r="D43" s="106">
        <v>0.263391399383544</v>
      </c>
      <c r="E43" s="106">
        <v>1.258090257644652</v>
      </c>
      <c r="F43" s="106">
        <v>1.1062142439186559E-2</v>
      </c>
      <c r="G43">
        <v>0.314522564411163</v>
      </c>
      <c r="H43">
        <v>2.7655356097966398E-3</v>
      </c>
      <c r="I43">
        <v>17867</v>
      </c>
      <c r="J43">
        <v>1</v>
      </c>
      <c r="K43">
        <v>17866</v>
      </c>
      <c r="L43">
        <v>0</v>
      </c>
      <c r="M43">
        <v>68</v>
      </c>
      <c r="N43">
        <v>1</v>
      </c>
      <c r="O43">
        <v>17798</v>
      </c>
      <c r="P43">
        <v>0</v>
      </c>
      <c r="X43">
        <v>5756.5703125</v>
      </c>
      <c r="AL43">
        <v>5983.77001953125</v>
      </c>
      <c r="AM43">
        <v>4022.1409607514402</v>
      </c>
      <c r="AN43">
        <v>4022.2507513742999</v>
      </c>
      <c r="AS43">
        <v>0.16390211880207101</v>
      </c>
      <c r="AT43">
        <v>1.78444031625986E-2</v>
      </c>
    </row>
    <row r="44" spans="1:58">
      <c r="A44" t="s">
        <v>145</v>
      </c>
      <c r="B44" s="172" t="s">
        <v>211</v>
      </c>
      <c r="C44" t="s">
        <v>200</v>
      </c>
      <c r="D44" s="106">
        <v>14.512530517578119</v>
      </c>
      <c r="E44" s="106">
        <v>18.708389282226559</v>
      </c>
      <c r="F44" s="106">
        <v>10.998239517211919</v>
      </c>
      <c r="G44">
        <v>4.6770973205566397</v>
      </c>
      <c r="H44">
        <v>2.7495598793029798</v>
      </c>
      <c r="I44">
        <v>17862</v>
      </c>
      <c r="J44">
        <v>55</v>
      </c>
      <c r="K44">
        <v>17807</v>
      </c>
      <c r="L44">
        <v>1</v>
      </c>
      <c r="M44">
        <v>54</v>
      </c>
      <c r="N44">
        <v>1</v>
      </c>
      <c r="O44">
        <v>17806</v>
      </c>
      <c r="P44">
        <v>6.5666521420249896E-2</v>
      </c>
      <c r="X44">
        <v>8970.712890625</v>
      </c>
      <c r="AA44" t="s">
        <v>263</v>
      </c>
      <c r="AB44">
        <v>27.540884570965801</v>
      </c>
      <c r="AE44">
        <v>70.198953975765605</v>
      </c>
      <c r="AF44">
        <v>0</v>
      </c>
      <c r="AG44">
        <v>96.496254355699705</v>
      </c>
      <c r="AJ44">
        <v>101.73305857946799</v>
      </c>
      <c r="AK44">
        <v>91.259450131930905</v>
      </c>
      <c r="AL44">
        <v>11608.691033380701</v>
      </c>
      <c r="AM44">
        <v>4479.8255573760498</v>
      </c>
      <c r="AN44">
        <v>4501.7764923878403</v>
      </c>
      <c r="AS44">
        <v>4.1383533477783203</v>
      </c>
      <c r="AT44">
        <v>3.1618521213531499</v>
      </c>
      <c r="BA44">
        <v>48.372105079952199</v>
      </c>
      <c r="BB44">
        <v>6.7096640619793897</v>
      </c>
      <c r="BE44">
        <v>99.053543634605504</v>
      </c>
      <c r="BF44">
        <v>93.938965076793806</v>
      </c>
    </row>
    <row r="45" spans="1:58">
      <c r="A45" t="s">
        <v>145</v>
      </c>
      <c r="B45" s="172" t="s">
        <v>211</v>
      </c>
      <c r="C45" t="s">
        <v>263</v>
      </c>
      <c r="D45" s="106">
        <v>0.52694501876831001</v>
      </c>
      <c r="E45" s="106">
        <v>1.6880130767822279</v>
      </c>
      <c r="F45" s="106">
        <v>7.9828374087810405E-2</v>
      </c>
      <c r="G45">
        <v>0.42200326919555697</v>
      </c>
      <c r="H45">
        <v>1.9957093521952601E-2</v>
      </c>
      <c r="I45">
        <v>17862</v>
      </c>
      <c r="J45">
        <v>2</v>
      </c>
      <c r="K45">
        <v>17860</v>
      </c>
      <c r="L45">
        <v>1</v>
      </c>
      <c r="M45">
        <v>54</v>
      </c>
      <c r="N45">
        <v>1</v>
      </c>
      <c r="O45">
        <v>17806</v>
      </c>
      <c r="P45">
        <v>6.5666521420249896E-2</v>
      </c>
      <c r="X45">
        <v>5756.5703125</v>
      </c>
      <c r="AL45">
        <v>6981.8200683593795</v>
      </c>
      <c r="AM45">
        <v>4209.6775505450396</v>
      </c>
      <c r="AN45">
        <v>4209.98794607945</v>
      </c>
      <c r="AS45">
        <v>0.25327602028846702</v>
      </c>
      <c r="AT45">
        <v>5.7171717286109897E-2</v>
      </c>
    </row>
    <row r="46" spans="1:58">
      <c r="A46" t="s">
        <v>146</v>
      </c>
      <c r="B46" s="172" t="s">
        <v>212</v>
      </c>
      <c r="C46" t="s">
        <v>200</v>
      </c>
      <c r="D46" s="106">
        <v>15.310809326171881</v>
      </c>
      <c r="E46" s="106">
        <v>19.694763183593761</v>
      </c>
      <c r="F46" s="106">
        <v>11.63331127166748</v>
      </c>
      <c r="G46">
        <v>4.9236907958984402</v>
      </c>
      <c r="H46">
        <v>2.9083278179168701</v>
      </c>
      <c r="I46">
        <v>17240</v>
      </c>
      <c r="J46">
        <v>56</v>
      </c>
      <c r="K46">
        <v>17184</v>
      </c>
      <c r="L46">
        <v>0</v>
      </c>
      <c r="M46">
        <v>56</v>
      </c>
      <c r="N46">
        <v>0</v>
      </c>
      <c r="O46">
        <v>17184</v>
      </c>
      <c r="P46">
        <v>0</v>
      </c>
      <c r="X46">
        <v>8970.712890625</v>
      </c>
      <c r="AA46" t="s">
        <v>263</v>
      </c>
      <c r="AG46">
        <v>100</v>
      </c>
      <c r="AJ46">
        <v>102.670885076982</v>
      </c>
      <c r="AK46">
        <v>97.329114923018395</v>
      </c>
      <c r="AL46">
        <v>11421.268851143999</v>
      </c>
      <c r="AM46">
        <v>4386.2515690748496</v>
      </c>
      <c r="AN46">
        <v>4409.1031333321398</v>
      </c>
      <c r="AS46">
        <v>4.3610138893127397</v>
      </c>
      <c r="AT46">
        <v>3.3399350643157999</v>
      </c>
      <c r="BE46">
        <v>101.220383526704</v>
      </c>
      <c r="BF46">
        <v>98.779616473295704</v>
      </c>
    </row>
    <row r="47" spans="1:58">
      <c r="A47" t="s">
        <v>146</v>
      </c>
      <c r="B47" s="172" t="s">
        <v>212</v>
      </c>
      <c r="C47" t="s">
        <v>263</v>
      </c>
      <c r="D47" s="106">
        <v>0</v>
      </c>
      <c r="E47" s="106">
        <v>0.817868232727052</v>
      </c>
      <c r="F47" s="106">
        <v>0</v>
      </c>
      <c r="G47">
        <v>0.204467058181763</v>
      </c>
      <c r="H47">
        <v>0</v>
      </c>
      <c r="I47">
        <v>17240</v>
      </c>
      <c r="J47">
        <v>0</v>
      </c>
      <c r="K47">
        <v>17240</v>
      </c>
      <c r="L47">
        <v>0</v>
      </c>
      <c r="M47">
        <v>56</v>
      </c>
      <c r="N47">
        <v>0</v>
      </c>
      <c r="O47">
        <v>17184</v>
      </c>
      <c r="P47">
        <v>0</v>
      </c>
      <c r="X47">
        <v>5756.5703125</v>
      </c>
      <c r="AL47">
        <v>0</v>
      </c>
      <c r="AM47">
        <v>4154.4027940913902</v>
      </c>
      <c r="AN47">
        <v>4154.4027940913602</v>
      </c>
      <c r="AS47">
        <v>9.3425296247005504E-2</v>
      </c>
      <c r="AT47">
        <v>0</v>
      </c>
    </row>
    <row r="48" spans="1:58">
      <c r="A48" t="s">
        <v>147</v>
      </c>
      <c r="B48" s="172" t="s">
        <v>213</v>
      </c>
      <c r="C48" t="s">
        <v>200</v>
      </c>
      <c r="D48" s="106">
        <v>26.826953124999999</v>
      </c>
      <c r="E48" s="106">
        <v>31.889278411865241</v>
      </c>
      <c r="F48" s="106">
        <v>21.770072937011719</v>
      </c>
      <c r="G48">
        <v>7.9723196029663104</v>
      </c>
      <c r="H48">
        <v>5.4425182342529297</v>
      </c>
      <c r="I48">
        <v>18999</v>
      </c>
      <c r="J48">
        <v>108</v>
      </c>
      <c r="K48">
        <v>18891</v>
      </c>
      <c r="L48">
        <v>0</v>
      </c>
      <c r="M48">
        <v>108</v>
      </c>
      <c r="N48">
        <v>1</v>
      </c>
      <c r="O48">
        <v>18890</v>
      </c>
      <c r="P48">
        <v>0</v>
      </c>
      <c r="X48">
        <v>8970.712890625</v>
      </c>
      <c r="AA48" t="s">
        <v>263</v>
      </c>
      <c r="AB48">
        <v>108.30527381738101</v>
      </c>
      <c r="AE48">
        <v>365.50203882834302</v>
      </c>
      <c r="AF48">
        <v>0</v>
      </c>
      <c r="AG48">
        <v>99.085131059942498</v>
      </c>
      <c r="AJ48">
        <v>101.237829860047</v>
      </c>
      <c r="AK48">
        <v>96.932432259837796</v>
      </c>
      <c r="AL48">
        <v>11316.599971064799</v>
      </c>
      <c r="AM48">
        <v>4404.0170295937096</v>
      </c>
      <c r="AN48">
        <v>4443.3116744528697</v>
      </c>
      <c r="AS48">
        <v>7.35227298736572</v>
      </c>
      <c r="AT48">
        <v>6.0615582466125497</v>
      </c>
      <c r="BA48">
        <v>228.87264667813</v>
      </c>
      <c r="BB48">
        <v>0</v>
      </c>
      <c r="BE48">
        <v>100.094262099666</v>
      </c>
      <c r="BF48">
        <v>98.0760000202187</v>
      </c>
    </row>
    <row r="49" spans="1:58">
      <c r="A49" t="s">
        <v>147</v>
      </c>
      <c r="B49" s="172" t="s">
        <v>213</v>
      </c>
      <c r="C49" t="s">
        <v>263</v>
      </c>
      <c r="D49" s="106">
        <v>0.247697567939758</v>
      </c>
      <c r="E49" s="106">
        <v>1.18312120437622</v>
      </c>
      <c r="F49" s="106">
        <v>1.0403036139905441E-2</v>
      </c>
      <c r="G49">
        <v>0.29578030109405501</v>
      </c>
      <c r="H49">
        <v>2.6007590349763601E-3</v>
      </c>
      <c r="I49">
        <v>18999</v>
      </c>
      <c r="J49">
        <v>1</v>
      </c>
      <c r="K49">
        <v>18998</v>
      </c>
      <c r="L49">
        <v>0</v>
      </c>
      <c r="M49">
        <v>108</v>
      </c>
      <c r="N49">
        <v>1</v>
      </c>
      <c r="O49">
        <v>18890</v>
      </c>
      <c r="P49">
        <v>0</v>
      </c>
      <c r="X49">
        <v>5756.5703125</v>
      </c>
      <c r="AL49">
        <v>7071.8447265625</v>
      </c>
      <c r="AM49">
        <v>4163.3914508604703</v>
      </c>
      <c r="AN49">
        <v>4163.5445354057101</v>
      </c>
      <c r="AS49">
        <v>0.154135853052139</v>
      </c>
      <c r="AT49">
        <v>1.6781188547611198E-2</v>
      </c>
    </row>
    <row r="50" spans="1:58">
      <c r="A50" t="s">
        <v>148</v>
      </c>
      <c r="B50" s="172" t="s">
        <v>214</v>
      </c>
      <c r="C50" t="s">
        <v>200</v>
      </c>
      <c r="D50" s="106">
        <v>12.997439575195321</v>
      </c>
      <c r="E50" s="106">
        <v>17.043987274169918</v>
      </c>
      <c r="F50" s="106">
        <v>9.650146484375</v>
      </c>
      <c r="G50">
        <v>4.2609968185424796</v>
      </c>
      <c r="H50">
        <v>2.41253662109375</v>
      </c>
      <c r="I50">
        <v>17403</v>
      </c>
      <c r="J50">
        <v>48</v>
      </c>
      <c r="K50">
        <v>17355</v>
      </c>
      <c r="L50">
        <v>0</v>
      </c>
      <c r="M50">
        <v>48</v>
      </c>
      <c r="N50">
        <v>0</v>
      </c>
      <c r="O50">
        <v>17355</v>
      </c>
      <c r="P50">
        <v>0</v>
      </c>
      <c r="X50">
        <v>8970.712890625</v>
      </c>
      <c r="AA50" t="s">
        <v>263</v>
      </c>
      <c r="AG50">
        <v>100</v>
      </c>
      <c r="AJ50">
        <v>103.116795867913</v>
      </c>
      <c r="AK50">
        <v>96.883204132087002</v>
      </c>
      <c r="AL50">
        <v>11087.6143391927</v>
      </c>
      <c r="AM50">
        <v>4381.9977305542798</v>
      </c>
      <c r="AN50">
        <v>4400.4927944636802</v>
      </c>
      <c r="AS50">
        <v>3.7400479316711399</v>
      </c>
      <c r="AT50">
        <v>2.8037343025207502</v>
      </c>
      <c r="BE50">
        <v>101.42413013545701</v>
      </c>
      <c r="BF50">
        <v>98.575869864543506</v>
      </c>
    </row>
    <row r="51" spans="1:58">
      <c r="A51" t="s">
        <v>148</v>
      </c>
      <c r="B51" s="172" t="s">
        <v>214</v>
      </c>
      <c r="C51" t="s">
        <v>263</v>
      </c>
      <c r="D51" s="106">
        <v>0</v>
      </c>
      <c r="E51" s="106">
        <v>0.81020730733871604</v>
      </c>
      <c r="F51" s="106">
        <v>0</v>
      </c>
      <c r="G51">
        <v>0.20255182683467901</v>
      </c>
      <c r="H51">
        <v>0</v>
      </c>
      <c r="I51">
        <v>17403</v>
      </c>
      <c r="J51">
        <v>0</v>
      </c>
      <c r="K51">
        <v>17403</v>
      </c>
      <c r="L51">
        <v>0</v>
      </c>
      <c r="M51">
        <v>48</v>
      </c>
      <c r="N51">
        <v>0</v>
      </c>
      <c r="O51">
        <v>17355</v>
      </c>
      <c r="P51">
        <v>0</v>
      </c>
      <c r="X51">
        <v>5756.5703125</v>
      </c>
      <c r="AL51">
        <v>0</v>
      </c>
      <c r="AM51">
        <v>4115.1277308594199</v>
      </c>
      <c r="AN51">
        <v>4115.1277308594199</v>
      </c>
      <c r="AS51">
        <v>9.2550225555896801E-2</v>
      </c>
      <c r="AT51">
        <v>0</v>
      </c>
    </row>
    <row r="52" spans="1:58">
      <c r="A52" t="s">
        <v>149</v>
      </c>
      <c r="B52" s="172" t="s">
        <v>215</v>
      </c>
      <c r="C52" t="s">
        <v>200</v>
      </c>
      <c r="D52" s="106">
        <v>16.71341247558594</v>
      </c>
      <c r="E52" s="106">
        <v>21.20377731323244</v>
      </c>
      <c r="F52" s="106">
        <v>12.9089469909668</v>
      </c>
      <c r="G52">
        <v>5.3009443283081099</v>
      </c>
      <c r="H52">
        <v>3.2272367477417001</v>
      </c>
      <c r="I52">
        <v>17770</v>
      </c>
      <c r="J52">
        <v>63</v>
      </c>
      <c r="K52">
        <v>17707</v>
      </c>
      <c r="L52">
        <v>0</v>
      </c>
      <c r="M52">
        <v>63</v>
      </c>
      <c r="N52">
        <v>0</v>
      </c>
      <c r="O52">
        <v>17707</v>
      </c>
      <c r="P52">
        <v>0</v>
      </c>
      <c r="X52">
        <v>8970.712890625</v>
      </c>
      <c r="AA52" t="s">
        <v>263</v>
      </c>
      <c r="AG52">
        <v>100</v>
      </c>
      <c r="AJ52">
        <v>102.37376074761499</v>
      </c>
      <c r="AK52">
        <v>97.626239252385304</v>
      </c>
      <c r="AL52">
        <v>11266.962363591299</v>
      </c>
      <c r="AM52">
        <v>4406.1971441268797</v>
      </c>
      <c r="AN52">
        <v>4430.5206223950499</v>
      </c>
      <c r="AS52">
        <v>4.7258214950561497</v>
      </c>
      <c r="AT52">
        <v>3.67503786087036</v>
      </c>
      <c r="BE52">
        <v>101.084622580153</v>
      </c>
      <c r="BF52">
        <v>98.915377419846706</v>
      </c>
    </row>
    <row r="53" spans="1:58">
      <c r="A53" t="s">
        <v>149</v>
      </c>
      <c r="B53" s="172" t="s">
        <v>215</v>
      </c>
      <c r="C53" t="s">
        <v>263</v>
      </c>
      <c r="D53" s="106">
        <v>0</v>
      </c>
      <c r="E53" s="106">
        <v>0.79347288608551203</v>
      </c>
      <c r="F53" s="106">
        <v>0</v>
      </c>
      <c r="G53">
        <v>0.19836822152137801</v>
      </c>
      <c r="H53">
        <v>0</v>
      </c>
      <c r="I53">
        <v>17770</v>
      </c>
      <c r="J53">
        <v>0</v>
      </c>
      <c r="K53">
        <v>17770</v>
      </c>
      <c r="L53">
        <v>0</v>
      </c>
      <c r="M53">
        <v>63</v>
      </c>
      <c r="N53">
        <v>0</v>
      </c>
      <c r="O53">
        <v>17707</v>
      </c>
      <c r="P53">
        <v>0</v>
      </c>
      <c r="X53">
        <v>5756.5703125</v>
      </c>
      <c r="AL53">
        <v>0</v>
      </c>
      <c r="AM53">
        <v>4147.4221978371597</v>
      </c>
      <c r="AN53">
        <v>4147.4221978371497</v>
      </c>
      <c r="AS53">
        <v>9.06387269496918E-2</v>
      </c>
      <c r="AT53">
        <v>0</v>
      </c>
    </row>
    <row r="54" spans="1:58">
      <c r="A54" t="s">
        <v>256</v>
      </c>
      <c r="B54" s="172" t="s">
        <v>7</v>
      </c>
      <c r="C54" t="s">
        <v>200</v>
      </c>
      <c r="D54" s="106">
        <v>0</v>
      </c>
      <c r="E54" s="106">
        <v>0.78612858057021995</v>
      </c>
      <c r="F54" s="106">
        <v>0</v>
      </c>
      <c r="G54">
        <v>0.19653214514255499</v>
      </c>
      <c r="H54">
        <v>0</v>
      </c>
      <c r="I54">
        <v>17936</v>
      </c>
      <c r="J54">
        <v>0</v>
      </c>
      <c r="K54">
        <v>17936</v>
      </c>
      <c r="L54">
        <v>0</v>
      </c>
      <c r="M54">
        <v>0</v>
      </c>
      <c r="N54">
        <v>0</v>
      </c>
      <c r="O54">
        <v>17936</v>
      </c>
      <c r="P54">
        <v>0</v>
      </c>
      <c r="X54">
        <v>8970.712890625</v>
      </c>
      <c r="AA54" t="s">
        <v>263</v>
      </c>
      <c r="AL54">
        <v>0</v>
      </c>
      <c r="AM54">
        <v>3950.4893147777402</v>
      </c>
      <c r="AN54">
        <v>3950.4893147777402</v>
      </c>
      <c r="AS54">
        <v>8.9799828827381106E-2</v>
      </c>
      <c r="AT54">
        <v>0</v>
      </c>
    </row>
    <row r="55" spans="1:58">
      <c r="A55" t="s">
        <v>256</v>
      </c>
      <c r="B55" s="172" t="s">
        <v>7</v>
      </c>
      <c r="C55" t="s">
        <v>263</v>
      </c>
      <c r="D55" s="106">
        <v>0</v>
      </c>
      <c r="E55" s="106">
        <v>0.78612858057021995</v>
      </c>
      <c r="F55" s="106">
        <v>0</v>
      </c>
      <c r="G55">
        <v>0.19653214514255499</v>
      </c>
      <c r="H55">
        <v>0</v>
      </c>
      <c r="I55">
        <v>17936</v>
      </c>
      <c r="J55">
        <v>0</v>
      </c>
      <c r="K55">
        <v>17936</v>
      </c>
      <c r="L55">
        <v>0</v>
      </c>
      <c r="M55">
        <v>0</v>
      </c>
      <c r="N55">
        <v>0</v>
      </c>
      <c r="O55">
        <v>17936</v>
      </c>
      <c r="P55">
        <v>0</v>
      </c>
      <c r="X55">
        <v>5756.5703125</v>
      </c>
      <c r="AL55">
        <v>0</v>
      </c>
      <c r="AM55">
        <v>3881.5985030243201</v>
      </c>
      <c r="AN55">
        <v>3881.59850302431</v>
      </c>
      <c r="AS55">
        <v>8.9799828827381106E-2</v>
      </c>
      <c r="AT55">
        <v>0</v>
      </c>
    </row>
    <row r="56" spans="1:58">
      <c r="A56" t="s">
        <v>167</v>
      </c>
      <c r="B56" s="172" t="s">
        <v>216</v>
      </c>
      <c r="C56" t="s">
        <v>200</v>
      </c>
      <c r="D56" s="106">
        <v>10.639799499511721</v>
      </c>
      <c r="E56" s="106">
        <v>14.157210350036641</v>
      </c>
      <c r="F56" s="106">
        <v>7.7609686851501598</v>
      </c>
      <c r="G56">
        <v>3.5393025875091602</v>
      </c>
      <c r="H56">
        <v>1.94024217128754</v>
      </c>
      <c r="I56">
        <v>19040</v>
      </c>
      <c r="J56">
        <v>43</v>
      </c>
      <c r="K56">
        <v>18997</v>
      </c>
      <c r="L56">
        <v>0</v>
      </c>
      <c r="M56">
        <v>43</v>
      </c>
      <c r="N56">
        <v>1</v>
      </c>
      <c r="O56">
        <v>18996</v>
      </c>
      <c r="P56">
        <v>0</v>
      </c>
      <c r="X56">
        <v>8970.712890625</v>
      </c>
      <c r="AA56" t="s">
        <v>263</v>
      </c>
      <c r="AB56">
        <v>43.047497161465998</v>
      </c>
      <c r="AE56">
        <v>145.76934432745099</v>
      </c>
      <c r="AF56">
        <v>0</v>
      </c>
      <c r="AG56">
        <v>97.729723447545098</v>
      </c>
      <c r="AJ56">
        <v>103.024167310971</v>
      </c>
      <c r="AK56">
        <v>92.435279584119201</v>
      </c>
      <c r="AL56">
        <v>11283.255019077</v>
      </c>
      <c r="AM56">
        <v>4390.1951144963896</v>
      </c>
      <c r="AN56">
        <v>4405.7624241548301</v>
      </c>
      <c r="AS56">
        <v>3.0854191780090301</v>
      </c>
      <c r="AT56">
        <v>2.2756175994872998</v>
      </c>
      <c r="BA56">
        <v>91.236975802205507</v>
      </c>
      <c r="BB56">
        <v>0</v>
      </c>
      <c r="BE56">
        <v>100.21348417138501</v>
      </c>
      <c r="BF56">
        <v>95.245962723705205</v>
      </c>
    </row>
    <row r="57" spans="1:58">
      <c r="A57" t="s">
        <v>167</v>
      </c>
      <c r="B57" s="172" t="s">
        <v>216</v>
      </c>
      <c r="C57" t="s">
        <v>263</v>
      </c>
      <c r="D57" s="106">
        <v>0.24716417789459202</v>
      </c>
      <c r="E57" s="106">
        <v>1.1805732250213641</v>
      </c>
      <c r="F57" s="106">
        <v>1.038063410669564E-2</v>
      </c>
      <c r="G57">
        <v>0.29514330625534102</v>
      </c>
      <c r="H57">
        <v>2.59515852667391E-3</v>
      </c>
      <c r="I57">
        <v>19040</v>
      </c>
      <c r="J57">
        <v>1</v>
      </c>
      <c r="K57">
        <v>19039</v>
      </c>
      <c r="L57">
        <v>0</v>
      </c>
      <c r="M57">
        <v>43</v>
      </c>
      <c r="N57">
        <v>1</v>
      </c>
      <c r="O57">
        <v>18996</v>
      </c>
      <c r="P57">
        <v>0</v>
      </c>
      <c r="X57">
        <v>5756.5703125</v>
      </c>
      <c r="AL57">
        <v>6699.21728515625</v>
      </c>
      <c r="AM57">
        <v>4140.3424305968201</v>
      </c>
      <c r="AN57">
        <v>4140.4768252845397</v>
      </c>
      <c r="AS57">
        <v>0.15380392968654599</v>
      </c>
      <c r="AT57">
        <v>1.6745053231716201E-2</v>
      </c>
    </row>
    <row r="58" spans="1:58">
      <c r="A58" t="s">
        <v>168</v>
      </c>
      <c r="B58" s="172" t="s">
        <v>217</v>
      </c>
      <c r="C58" t="s">
        <v>200</v>
      </c>
      <c r="D58" s="106">
        <v>17.04171447753906</v>
      </c>
      <c r="E58" s="106">
        <v>21.701202392578121</v>
      </c>
      <c r="F58" s="106">
        <v>13.104625701904279</v>
      </c>
      <c r="G58">
        <v>5.4253005981445304</v>
      </c>
      <c r="H58">
        <v>3.2761564254760698</v>
      </c>
      <c r="I58">
        <v>16875</v>
      </c>
      <c r="J58">
        <v>61</v>
      </c>
      <c r="K58">
        <v>16814</v>
      </c>
      <c r="L58">
        <v>0</v>
      </c>
      <c r="M58">
        <v>61</v>
      </c>
      <c r="N58">
        <v>0</v>
      </c>
      <c r="O58">
        <v>16814</v>
      </c>
      <c r="P58">
        <v>0</v>
      </c>
      <c r="X58">
        <v>8970.712890625</v>
      </c>
      <c r="AA58" t="s">
        <v>263</v>
      </c>
      <c r="AG58">
        <v>100</v>
      </c>
      <c r="AJ58">
        <v>102.451514084141</v>
      </c>
      <c r="AK58">
        <v>97.548485915859501</v>
      </c>
      <c r="AL58">
        <v>11358.2775678791</v>
      </c>
      <c r="AM58">
        <v>4368.4584371712699</v>
      </c>
      <c r="AN58">
        <v>4393.7253389178404</v>
      </c>
      <c r="AS58">
        <v>4.82822942733765</v>
      </c>
      <c r="AT58">
        <v>3.7391996383667001</v>
      </c>
      <c r="BE58">
        <v>101.120147113394</v>
      </c>
      <c r="BF58">
        <v>98.879852886606102</v>
      </c>
    </row>
    <row r="59" spans="1:58">
      <c r="A59" t="s">
        <v>168</v>
      </c>
      <c r="B59" s="172" t="s">
        <v>217</v>
      </c>
      <c r="C59" t="s">
        <v>263</v>
      </c>
      <c r="D59" s="106">
        <v>0</v>
      </c>
      <c r="E59" s="106">
        <v>0.83556002378463601</v>
      </c>
      <c r="F59" s="106">
        <v>0</v>
      </c>
      <c r="G59">
        <v>0.208890005946159</v>
      </c>
      <c r="H59">
        <v>0</v>
      </c>
      <c r="I59">
        <v>16875</v>
      </c>
      <c r="J59">
        <v>0</v>
      </c>
      <c r="K59">
        <v>16875</v>
      </c>
      <c r="L59">
        <v>0</v>
      </c>
      <c r="M59">
        <v>61</v>
      </c>
      <c r="N59">
        <v>0</v>
      </c>
      <c r="O59">
        <v>16814</v>
      </c>
      <c r="P59">
        <v>0</v>
      </c>
      <c r="X59">
        <v>5756.5703125</v>
      </c>
      <c r="AL59">
        <v>0</v>
      </c>
      <c r="AM59">
        <v>4144.0105357060202</v>
      </c>
      <c r="AN59">
        <v>4144.0105357060602</v>
      </c>
      <c r="AS59">
        <v>9.5446132123470306E-2</v>
      </c>
      <c r="AT59">
        <v>0</v>
      </c>
    </row>
    <row r="60" spans="1:58">
      <c r="A60" t="s">
        <v>169</v>
      </c>
      <c r="B60" s="172" t="s">
        <v>218</v>
      </c>
      <c r="C60" t="s">
        <v>200</v>
      </c>
      <c r="D60" s="106">
        <v>18.12906799316406</v>
      </c>
      <c r="E60" s="106">
        <v>24.460931777954119</v>
      </c>
      <c r="F60" s="106">
        <v>13.00122261047364</v>
      </c>
      <c r="G60">
        <v>6.1152329444885298</v>
      </c>
      <c r="H60">
        <v>3.25030565261841</v>
      </c>
      <c r="I60">
        <v>10143</v>
      </c>
      <c r="J60">
        <v>39</v>
      </c>
      <c r="K60">
        <v>10104</v>
      </c>
      <c r="L60">
        <v>0</v>
      </c>
      <c r="M60">
        <v>39</v>
      </c>
      <c r="N60">
        <v>0</v>
      </c>
      <c r="O60">
        <v>10104</v>
      </c>
      <c r="P60">
        <v>0</v>
      </c>
      <c r="X60">
        <v>8970.712890625</v>
      </c>
      <c r="AA60" t="s">
        <v>263</v>
      </c>
      <c r="AG60">
        <v>100</v>
      </c>
      <c r="AJ60">
        <v>103.83420316968601</v>
      </c>
      <c r="AK60">
        <v>96.165796830313894</v>
      </c>
      <c r="AL60">
        <v>11380.855143229201</v>
      </c>
      <c r="AM60">
        <v>4389.42748684857</v>
      </c>
      <c r="AN60">
        <v>4416.3096399195301</v>
      </c>
      <c r="AS60">
        <v>5.2964529991149902</v>
      </c>
      <c r="AT60">
        <v>3.8457279205322301</v>
      </c>
      <c r="BE60">
        <v>101.751870202517</v>
      </c>
      <c r="BF60">
        <v>98.2481297974835</v>
      </c>
    </row>
    <row r="61" spans="1:58">
      <c r="A61" t="s">
        <v>169</v>
      </c>
      <c r="B61" s="172" t="s">
        <v>218</v>
      </c>
      <c r="C61" t="s">
        <v>263</v>
      </c>
      <c r="D61" s="106">
        <v>0</v>
      </c>
      <c r="E61" s="106">
        <v>1.3902106285095199</v>
      </c>
      <c r="F61" s="106">
        <v>0</v>
      </c>
      <c r="G61">
        <v>0.34755265712737998</v>
      </c>
      <c r="H61">
        <v>0</v>
      </c>
      <c r="I61">
        <v>10143</v>
      </c>
      <c r="J61">
        <v>0</v>
      </c>
      <c r="K61">
        <v>10143</v>
      </c>
      <c r="L61">
        <v>0</v>
      </c>
      <c r="M61">
        <v>39</v>
      </c>
      <c r="N61">
        <v>0</v>
      </c>
      <c r="O61">
        <v>10104</v>
      </c>
      <c r="P61">
        <v>0</v>
      </c>
      <c r="X61">
        <v>5756.5703125</v>
      </c>
      <c r="AL61">
        <v>0</v>
      </c>
      <c r="AM61">
        <v>4129.4173255821897</v>
      </c>
      <c r="AN61">
        <v>4129.4173255821997</v>
      </c>
      <c r="AS61">
        <v>0.15879887342453</v>
      </c>
      <c r="AT61">
        <v>0</v>
      </c>
    </row>
    <row r="62" spans="1:58">
      <c r="A62" t="s">
        <v>170</v>
      </c>
      <c r="B62" s="172" t="s">
        <v>219</v>
      </c>
      <c r="C62" t="s">
        <v>200</v>
      </c>
      <c r="D62" s="106">
        <v>13.10792694091796</v>
      </c>
      <c r="E62" s="106">
        <v>17.236392974853519</v>
      </c>
      <c r="F62" s="106">
        <v>9.6997013092041193</v>
      </c>
      <c r="G62">
        <v>4.3090982437133798</v>
      </c>
      <c r="H62">
        <v>2.4249253273010298</v>
      </c>
      <c r="I62">
        <v>16897</v>
      </c>
      <c r="J62">
        <v>47</v>
      </c>
      <c r="K62">
        <v>16850</v>
      </c>
      <c r="L62">
        <v>0</v>
      </c>
      <c r="M62">
        <v>47</v>
      </c>
      <c r="N62">
        <v>0</v>
      </c>
      <c r="O62">
        <v>16850</v>
      </c>
      <c r="P62">
        <v>0</v>
      </c>
      <c r="X62">
        <v>8970.712890625</v>
      </c>
      <c r="AA62" t="s">
        <v>263</v>
      </c>
      <c r="AG62">
        <v>100</v>
      </c>
      <c r="AJ62">
        <v>103.183081428799</v>
      </c>
      <c r="AK62">
        <v>96.816918571200503</v>
      </c>
      <c r="AL62">
        <v>11234.5125706449</v>
      </c>
      <c r="AM62">
        <v>4332.3782360006699</v>
      </c>
      <c r="AN62">
        <v>4351.5769288886104</v>
      </c>
      <c r="AS62">
        <v>3.7773501873016402</v>
      </c>
      <c r="AT62">
        <v>2.8230288028717001</v>
      </c>
      <c r="BE62">
        <v>101.454415394512</v>
      </c>
      <c r="BF62">
        <v>98.545584605488202</v>
      </c>
    </row>
    <row r="63" spans="1:58">
      <c r="A63" t="s">
        <v>170</v>
      </c>
      <c r="B63" s="172" t="s">
        <v>219</v>
      </c>
      <c r="C63" t="s">
        <v>263</v>
      </c>
      <c r="D63" s="106">
        <v>0</v>
      </c>
      <c r="E63" s="106">
        <v>0.83447200059890803</v>
      </c>
      <c r="F63" s="106">
        <v>0</v>
      </c>
      <c r="G63">
        <v>0.20861800014972701</v>
      </c>
      <c r="H63">
        <v>0</v>
      </c>
      <c r="I63">
        <v>16897</v>
      </c>
      <c r="J63">
        <v>0</v>
      </c>
      <c r="K63">
        <v>16897</v>
      </c>
      <c r="L63">
        <v>0</v>
      </c>
      <c r="M63">
        <v>47</v>
      </c>
      <c r="N63">
        <v>0</v>
      </c>
      <c r="O63">
        <v>16850</v>
      </c>
      <c r="P63">
        <v>0</v>
      </c>
      <c r="X63">
        <v>5756.5703125</v>
      </c>
      <c r="AL63">
        <v>0</v>
      </c>
      <c r="AM63">
        <v>4105.1476040235302</v>
      </c>
      <c r="AN63">
        <v>4105.1476040235002</v>
      </c>
      <c r="AS63">
        <v>9.5321856439113603E-2</v>
      </c>
      <c r="AT63">
        <v>0</v>
      </c>
    </row>
    <row r="64" spans="1:58">
      <c r="A64" t="s">
        <v>171</v>
      </c>
      <c r="B64" s="172" t="s">
        <v>220</v>
      </c>
      <c r="C64" t="s">
        <v>200</v>
      </c>
      <c r="D64" s="106">
        <v>19.67948303222656</v>
      </c>
      <c r="E64" s="106">
        <v>24.493795394897479</v>
      </c>
      <c r="F64" s="106">
        <v>15.54416275024416</v>
      </c>
      <c r="G64">
        <v>6.1234488487243697</v>
      </c>
      <c r="H64">
        <v>3.88604068756104</v>
      </c>
      <c r="I64">
        <v>17972</v>
      </c>
      <c r="J64">
        <v>75</v>
      </c>
      <c r="K64">
        <v>17897</v>
      </c>
      <c r="L64">
        <v>0</v>
      </c>
      <c r="M64">
        <v>75</v>
      </c>
      <c r="N64">
        <v>0</v>
      </c>
      <c r="O64">
        <v>17897</v>
      </c>
      <c r="P64">
        <v>0</v>
      </c>
      <c r="X64">
        <v>8970.712890625</v>
      </c>
      <c r="AA64" t="s">
        <v>263</v>
      </c>
      <c r="AG64">
        <v>100</v>
      </c>
      <c r="AJ64">
        <v>101.993328865775</v>
      </c>
      <c r="AK64">
        <v>98.006671134224803</v>
      </c>
      <c r="AL64">
        <v>11087.529895833301</v>
      </c>
      <c r="AM64">
        <v>4315.2118040443902</v>
      </c>
      <c r="AN64">
        <v>4343.4737591347503</v>
      </c>
      <c r="AS64">
        <v>5.5087466239929199</v>
      </c>
      <c r="AT64">
        <v>4.3747200965881303</v>
      </c>
      <c r="BE64">
        <v>100.91079560042201</v>
      </c>
      <c r="BF64">
        <v>99.089204399577895</v>
      </c>
    </row>
    <row r="65" spans="1:58">
      <c r="A65" t="s">
        <v>171</v>
      </c>
      <c r="B65" s="172" t="s">
        <v>220</v>
      </c>
      <c r="C65" t="s">
        <v>263</v>
      </c>
      <c r="D65" s="106">
        <v>0</v>
      </c>
      <c r="E65" s="106">
        <v>0.78455364704132002</v>
      </c>
      <c r="F65" s="106">
        <v>0</v>
      </c>
      <c r="G65">
        <v>0.19613841176033001</v>
      </c>
      <c r="H65">
        <v>0</v>
      </c>
      <c r="I65">
        <v>17972</v>
      </c>
      <c r="J65">
        <v>0</v>
      </c>
      <c r="K65">
        <v>17972</v>
      </c>
      <c r="L65">
        <v>0</v>
      </c>
      <c r="M65">
        <v>75</v>
      </c>
      <c r="N65">
        <v>0</v>
      </c>
      <c r="O65">
        <v>17897</v>
      </c>
      <c r="P65">
        <v>0</v>
      </c>
      <c r="X65">
        <v>5756.5703125</v>
      </c>
      <c r="AL65">
        <v>0</v>
      </c>
      <c r="AM65">
        <v>4078.97433230555</v>
      </c>
      <c r="AN65">
        <v>4078.97433230555</v>
      </c>
      <c r="AS65">
        <v>8.9619934558868394E-2</v>
      </c>
      <c r="AT65">
        <v>0</v>
      </c>
    </row>
    <row r="66" spans="1:58">
      <c r="A66" t="s">
        <v>172</v>
      </c>
      <c r="B66" s="172" t="s">
        <v>221</v>
      </c>
      <c r="C66" t="s">
        <v>200</v>
      </c>
      <c r="D66" s="106">
        <v>13.646577453613281</v>
      </c>
      <c r="E66" s="106">
        <v>17.801897048950199</v>
      </c>
      <c r="F66" s="106">
        <v>10.19626045227052</v>
      </c>
      <c r="G66">
        <v>4.4504742622375497</v>
      </c>
      <c r="H66">
        <v>2.5490651130676301</v>
      </c>
      <c r="I66">
        <v>17267</v>
      </c>
      <c r="J66">
        <v>50</v>
      </c>
      <c r="K66">
        <v>17217</v>
      </c>
      <c r="L66">
        <v>0</v>
      </c>
      <c r="M66">
        <v>50</v>
      </c>
      <c r="N66">
        <v>0</v>
      </c>
      <c r="O66">
        <v>17217</v>
      </c>
      <c r="P66">
        <v>0</v>
      </c>
      <c r="X66">
        <v>8970.712890625</v>
      </c>
      <c r="AA66" t="s">
        <v>263</v>
      </c>
      <c r="AG66">
        <v>100</v>
      </c>
      <c r="AJ66">
        <v>102.991919461889</v>
      </c>
      <c r="AK66">
        <v>97.008080538110605</v>
      </c>
      <c r="AL66">
        <v>11240.967597656299</v>
      </c>
      <c r="AM66">
        <v>4398.1756324996304</v>
      </c>
      <c r="AN66">
        <v>4417.9902846255</v>
      </c>
      <c r="AS66">
        <v>3.9159736633300799</v>
      </c>
      <c r="AT66">
        <v>2.95274829864502</v>
      </c>
      <c r="BE66">
        <v>101.367071017949</v>
      </c>
      <c r="BF66">
        <v>98.632928982050601</v>
      </c>
    </row>
    <row r="67" spans="1:58">
      <c r="A67" t="s">
        <v>172</v>
      </c>
      <c r="B67" s="172" t="s">
        <v>221</v>
      </c>
      <c r="C67" t="s">
        <v>263</v>
      </c>
      <c r="D67" s="106">
        <v>0</v>
      </c>
      <c r="E67" s="106">
        <v>0.81658923625946001</v>
      </c>
      <c r="F67" s="106">
        <v>0</v>
      </c>
      <c r="G67">
        <v>0.204147309064865</v>
      </c>
      <c r="H67">
        <v>0</v>
      </c>
      <c r="I67">
        <v>17267</v>
      </c>
      <c r="J67">
        <v>0</v>
      </c>
      <c r="K67">
        <v>17267</v>
      </c>
      <c r="L67">
        <v>0</v>
      </c>
      <c r="M67">
        <v>50</v>
      </c>
      <c r="N67">
        <v>0</v>
      </c>
      <c r="O67">
        <v>17217</v>
      </c>
      <c r="P67">
        <v>0</v>
      </c>
      <c r="X67">
        <v>5756.5703125</v>
      </c>
      <c r="AL67">
        <v>0</v>
      </c>
      <c r="AM67">
        <v>4153.9229096885301</v>
      </c>
      <c r="AN67">
        <v>4153.9229096885501</v>
      </c>
      <c r="AS67">
        <v>9.3279205262660994E-2</v>
      </c>
      <c r="AT67">
        <v>0</v>
      </c>
    </row>
    <row r="68" spans="1:58">
      <c r="A68" t="s">
        <v>208</v>
      </c>
      <c r="B68" s="172" t="s">
        <v>7</v>
      </c>
      <c r="C68" t="s">
        <v>200</v>
      </c>
      <c r="D68" s="106">
        <v>0</v>
      </c>
      <c r="E68" s="106">
        <v>0.77285581827163596</v>
      </c>
      <c r="F68" s="106">
        <v>0</v>
      </c>
      <c r="G68">
        <v>0.19321395456790899</v>
      </c>
      <c r="H68">
        <v>0</v>
      </c>
      <c r="I68">
        <v>18244</v>
      </c>
      <c r="J68">
        <v>0</v>
      </c>
      <c r="K68">
        <v>18244</v>
      </c>
      <c r="L68">
        <v>0</v>
      </c>
      <c r="M68">
        <v>0</v>
      </c>
      <c r="N68">
        <v>1</v>
      </c>
      <c r="O68">
        <v>18243</v>
      </c>
      <c r="P68">
        <v>0</v>
      </c>
      <c r="X68">
        <v>8970.712890625</v>
      </c>
      <c r="AA68" t="s">
        <v>263</v>
      </c>
      <c r="AL68">
        <v>0</v>
      </c>
      <c r="AM68">
        <v>4013.64017398753</v>
      </c>
      <c r="AN68">
        <v>4013.64017398753</v>
      </c>
      <c r="AS68">
        <v>8.8283747434616103E-2</v>
      </c>
      <c r="AT68">
        <v>0</v>
      </c>
    </row>
    <row r="69" spans="1:58">
      <c r="A69" t="s">
        <v>208</v>
      </c>
      <c r="B69" s="172" t="s">
        <v>7</v>
      </c>
      <c r="C69" t="s">
        <v>263</v>
      </c>
      <c r="D69" s="106">
        <v>0.25794844627380403</v>
      </c>
      <c r="E69" s="106">
        <v>1.232089161872864</v>
      </c>
      <c r="F69" s="106">
        <v>1.0833550244569759E-2</v>
      </c>
      <c r="G69">
        <v>0.308022290468216</v>
      </c>
      <c r="H69">
        <v>2.7083875611424398E-3</v>
      </c>
      <c r="I69">
        <v>18244</v>
      </c>
      <c r="J69">
        <v>1</v>
      </c>
      <c r="K69">
        <v>18243</v>
      </c>
      <c r="L69">
        <v>0</v>
      </c>
      <c r="M69">
        <v>0</v>
      </c>
      <c r="N69">
        <v>1</v>
      </c>
      <c r="O69">
        <v>18243</v>
      </c>
      <c r="P69">
        <v>0</v>
      </c>
      <c r="X69">
        <v>5756.5703125</v>
      </c>
      <c r="AL69">
        <v>7413.58056640625</v>
      </c>
      <c r="AM69">
        <v>3937.4144894081801</v>
      </c>
      <c r="AN69">
        <v>3937.6050269041798</v>
      </c>
      <c r="AS69">
        <v>0.160514965653419</v>
      </c>
      <c r="AT69">
        <v>1.74756571650505E-2</v>
      </c>
    </row>
    <row r="70" spans="1:58">
      <c r="A70" t="s">
        <v>264</v>
      </c>
      <c r="C70" t="s">
        <v>253</v>
      </c>
      <c r="D70" s="106">
        <v>23031.560937499999</v>
      </c>
      <c r="E70" s="106">
        <v>24016.04296875</v>
      </c>
      <c r="F70" s="106">
        <v>22217.82421875</v>
      </c>
      <c r="G70">
        <v>6004.0107421875</v>
      </c>
      <c r="H70">
        <v>5554.4560546875</v>
      </c>
      <c r="I70">
        <v>14286</v>
      </c>
      <c r="J70">
        <v>14179</v>
      </c>
      <c r="K70">
        <v>107</v>
      </c>
      <c r="L70">
        <v>7</v>
      </c>
      <c r="M70">
        <v>14172</v>
      </c>
      <c r="N70">
        <v>0</v>
      </c>
      <c r="O70">
        <v>107</v>
      </c>
      <c r="P70">
        <v>0.57660034774312996</v>
      </c>
      <c r="X70">
        <v>8970.712890625</v>
      </c>
      <c r="AA70" t="s">
        <v>260</v>
      </c>
      <c r="AB70">
        <v>9985.9285710224594</v>
      </c>
      <c r="AE70">
        <v>17600.6157138116</v>
      </c>
      <c r="AF70">
        <v>2371.2414282333202</v>
      </c>
      <c r="AG70">
        <v>99.989986911462395</v>
      </c>
      <c r="AJ70">
        <v>99.997621544673706</v>
      </c>
      <c r="AK70">
        <v>99.982352278251199</v>
      </c>
      <c r="AL70">
        <v>10856.6367830093</v>
      </c>
      <c r="AM70">
        <v>4042.1963483863901</v>
      </c>
      <c r="AN70">
        <v>10805.597644936701</v>
      </c>
      <c r="AS70">
        <v>5877.03076171875</v>
      </c>
      <c r="AT70">
        <v>5649.71240234375</v>
      </c>
      <c r="BA70">
        <v>13807.379098064799</v>
      </c>
      <c r="BB70">
        <v>6164.4780439800998</v>
      </c>
      <c r="BE70">
        <v>99.993818371975706</v>
      </c>
      <c r="BF70">
        <v>99.986155450949099</v>
      </c>
    </row>
    <row r="71" spans="1:58">
      <c r="A71" t="s">
        <v>264</v>
      </c>
      <c r="C71" t="s">
        <v>260</v>
      </c>
      <c r="D71" s="106">
        <v>2.3064014434814402</v>
      </c>
      <c r="E71" s="106">
        <v>4.4925951957702797</v>
      </c>
      <c r="F71" s="106">
        <v>0.979752957820892</v>
      </c>
      <c r="G71">
        <v>1.1231487989425699</v>
      </c>
      <c r="H71">
        <v>0.244938239455223</v>
      </c>
      <c r="I71">
        <v>14286</v>
      </c>
      <c r="J71">
        <v>7</v>
      </c>
      <c r="K71">
        <v>14279</v>
      </c>
      <c r="L71">
        <v>7</v>
      </c>
      <c r="M71">
        <v>14172</v>
      </c>
      <c r="N71">
        <v>0</v>
      </c>
      <c r="O71">
        <v>107</v>
      </c>
      <c r="P71">
        <v>0.57660034774312996</v>
      </c>
      <c r="X71">
        <v>5756.5703125</v>
      </c>
      <c r="AL71">
        <v>6300.9061802455399</v>
      </c>
      <c r="AM71">
        <v>4730.4714936454702</v>
      </c>
      <c r="AN71">
        <v>4731.2409912519597</v>
      </c>
      <c r="AS71">
        <v>0.824790239334106</v>
      </c>
      <c r="AT71">
        <v>0.38406679034233099</v>
      </c>
    </row>
    <row r="72" spans="1:58">
      <c r="A72" t="s">
        <v>265</v>
      </c>
      <c r="C72" t="s">
        <v>253</v>
      </c>
      <c r="D72" s="106">
        <v>0</v>
      </c>
      <c r="E72" s="106">
        <v>0.80050092935562001</v>
      </c>
      <c r="F72" s="106">
        <v>0</v>
      </c>
      <c r="G72">
        <v>0.200125232338905</v>
      </c>
      <c r="H72">
        <v>0</v>
      </c>
      <c r="I72">
        <v>17614</v>
      </c>
      <c r="J72">
        <v>0</v>
      </c>
      <c r="K72">
        <v>17614</v>
      </c>
      <c r="L72">
        <v>0</v>
      </c>
      <c r="M72">
        <v>0</v>
      </c>
      <c r="N72">
        <v>17603</v>
      </c>
      <c r="O72">
        <v>11</v>
      </c>
      <c r="P72">
        <v>0</v>
      </c>
      <c r="X72">
        <v>8970.712890625</v>
      </c>
      <c r="AA72" t="s">
        <v>260</v>
      </c>
      <c r="AL72">
        <v>0</v>
      </c>
      <c r="AM72">
        <v>5539.4294069059897</v>
      </c>
      <c r="AN72">
        <v>5539.4294069059997</v>
      </c>
      <c r="AS72">
        <v>9.1441512107849093E-2</v>
      </c>
      <c r="AT72">
        <v>0</v>
      </c>
    </row>
    <row r="73" spans="1:58">
      <c r="A73" t="s">
        <v>265</v>
      </c>
      <c r="C73" t="s">
        <v>260</v>
      </c>
      <c r="D73" s="106">
        <v>34722.606249999997</v>
      </c>
      <c r="E73" s="106">
        <v>37832.93359375</v>
      </c>
      <c r="F73" s="106">
        <v>32172.732421875</v>
      </c>
      <c r="G73">
        <v>9458.2333984375</v>
      </c>
      <c r="H73">
        <v>8043.18310546875</v>
      </c>
      <c r="I73">
        <v>17614</v>
      </c>
      <c r="J73">
        <v>17603</v>
      </c>
      <c r="K73">
        <v>11</v>
      </c>
      <c r="L73">
        <v>0</v>
      </c>
      <c r="M73">
        <v>0</v>
      </c>
      <c r="N73">
        <v>17603</v>
      </c>
      <c r="O73">
        <v>11</v>
      </c>
      <c r="P73">
        <v>0</v>
      </c>
      <c r="X73">
        <v>5756.5703125</v>
      </c>
      <c r="AL73">
        <v>6745.4715249065302</v>
      </c>
      <c r="AM73">
        <v>4020.4413396661898</v>
      </c>
      <c r="AN73">
        <v>6743.7697347374797</v>
      </c>
      <c r="AS73">
        <v>9055.0087890625</v>
      </c>
      <c r="AT73">
        <v>8342.17578125</v>
      </c>
    </row>
  </sheetData>
  <autoFilter ref="A1:BA1" xr:uid="{DCB42000-515F-4F4C-9CFE-00BE03AB384A}"/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zoomScale="60" zoomScaleNormal="60" workbookViewId="0">
      <selection activeCell="D3" sqref="D3"/>
    </sheetView>
  </sheetViews>
  <sheetFormatPr defaultColWidth="10.83203125" defaultRowHeight="14.5"/>
  <cols>
    <col min="1" max="1" width="10.83203125" style="44"/>
    <col min="2" max="2" width="10.83203125" style="45"/>
    <col min="3" max="3" width="13.33203125" style="45" bestFit="1" customWidth="1"/>
    <col min="4" max="4" width="10.83203125" style="45"/>
    <col min="5" max="5" width="30.83203125" style="48" bestFit="1" customWidth="1"/>
    <col min="6" max="6" width="13.5" style="44" hidden="1" customWidth="1"/>
    <col min="7" max="16384" width="10.83203125" style="44"/>
  </cols>
  <sheetData>
    <row r="2" spans="2:6">
      <c r="B2" s="174" t="s">
        <v>37</v>
      </c>
      <c r="C2" s="174" t="s">
        <v>38</v>
      </c>
      <c r="D2" s="174" t="s">
        <v>39</v>
      </c>
      <c r="E2" s="175" t="s">
        <v>257</v>
      </c>
      <c r="F2" s="176" t="s">
        <v>258</v>
      </c>
    </row>
    <row r="3" spans="2:6">
      <c r="B3" s="177" t="s">
        <v>144</v>
      </c>
      <c r="C3" s="177" t="s">
        <v>224</v>
      </c>
      <c r="D3" s="177" t="s">
        <v>113</v>
      </c>
      <c r="E3" s="178">
        <v>51.265319824218793</v>
      </c>
      <c r="F3" s="193" t="e">
        <f>#REF!</f>
        <v>#REF!</v>
      </c>
    </row>
    <row r="4" spans="2:6">
      <c r="B4" s="179" t="s">
        <v>130</v>
      </c>
      <c r="C4" s="179" t="s">
        <v>224</v>
      </c>
      <c r="D4" s="179" t="s">
        <v>95</v>
      </c>
      <c r="E4" s="180">
        <v>79.104479980468795</v>
      </c>
      <c r="F4" s="194"/>
    </row>
    <row r="5" spans="2:6">
      <c r="B5" s="177" t="s">
        <v>145</v>
      </c>
      <c r="C5" s="177" t="s">
        <v>225</v>
      </c>
      <c r="D5" s="177" t="s">
        <v>113</v>
      </c>
      <c r="E5" s="178">
        <v>56.250097656249999</v>
      </c>
      <c r="F5" s="193" t="e">
        <f>#REF!</f>
        <v>#REF!</v>
      </c>
    </row>
    <row r="6" spans="2:6">
      <c r="B6" s="179" t="s">
        <v>131</v>
      </c>
      <c r="C6" s="179" t="s">
        <v>225</v>
      </c>
      <c r="D6" s="179" t="s">
        <v>95</v>
      </c>
      <c r="E6" s="181">
        <v>74.309899902343801</v>
      </c>
      <c r="F6" s="194"/>
    </row>
    <row r="7" spans="2:6">
      <c r="B7" s="177" t="s">
        <v>146</v>
      </c>
      <c r="C7" s="177" t="s">
        <v>226</v>
      </c>
      <c r="D7" s="177" t="s">
        <v>113</v>
      </c>
      <c r="E7" s="178">
        <v>70.622161865234403</v>
      </c>
      <c r="F7" s="193" t="e">
        <f>#REF!</f>
        <v>#REF!</v>
      </c>
    </row>
    <row r="8" spans="2:6">
      <c r="B8" s="179" t="s">
        <v>132</v>
      </c>
      <c r="C8" s="179" t="s">
        <v>226</v>
      </c>
      <c r="D8" s="179" t="s">
        <v>95</v>
      </c>
      <c r="E8" s="181">
        <v>82.220263671875003</v>
      </c>
      <c r="F8" s="194"/>
    </row>
    <row r="9" spans="2:6">
      <c r="B9" s="177" t="s">
        <v>147</v>
      </c>
      <c r="C9" s="177" t="s">
        <v>227</v>
      </c>
      <c r="D9" s="177" t="s">
        <v>113</v>
      </c>
      <c r="E9" s="178">
        <v>72.81008911132821</v>
      </c>
      <c r="F9" s="193" t="e">
        <f>#REF!</f>
        <v>#REF!</v>
      </c>
    </row>
    <row r="10" spans="2:6">
      <c r="B10" s="179" t="s">
        <v>133</v>
      </c>
      <c r="C10" s="179" t="s">
        <v>227</v>
      </c>
      <c r="D10" s="179" t="s">
        <v>95</v>
      </c>
      <c r="E10" s="181">
        <v>92.03135986328121</v>
      </c>
      <c r="F10" s="194"/>
    </row>
    <row r="11" spans="2:6">
      <c r="B11" s="177" t="s">
        <v>148</v>
      </c>
      <c r="C11" s="177" t="s">
        <v>228</v>
      </c>
      <c r="D11" s="177" t="s">
        <v>113</v>
      </c>
      <c r="E11" s="178">
        <v>49.342236328124997</v>
      </c>
      <c r="F11" s="193" t="e">
        <f>#REF!</f>
        <v>#REF!</v>
      </c>
    </row>
    <row r="12" spans="2:6">
      <c r="B12" s="179" t="s">
        <v>134</v>
      </c>
      <c r="C12" s="179" t="s">
        <v>228</v>
      </c>
      <c r="D12" s="179" t="s">
        <v>95</v>
      </c>
      <c r="E12" s="181">
        <v>69.457879638671798</v>
      </c>
      <c r="F12" s="194"/>
    </row>
    <row r="13" spans="2:6">
      <c r="B13" s="177" t="s">
        <v>149</v>
      </c>
      <c r="C13" s="177" t="s">
        <v>229</v>
      </c>
      <c r="D13" s="177" t="s">
        <v>113</v>
      </c>
      <c r="E13" s="178">
        <v>60.949731445312601</v>
      </c>
      <c r="F13" s="193" t="e">
        <f>#REF!</f>
        <v>#REF!</v>
      </c>
    </row>
    <row r="14" spans="2:6">
      <c r="B14" s="179" t="s">
        <v>135</v>
      </c>
      <c r="C14" s="179" t="s">
        <v>229</v>
      </c>
      <c r="D14" s="179" t="s">
        <v>95</v>
      </c>
      <c r="E14" s="181">
        <v>74.597296142578202</v>
      </c>
      <c r="F14" s="194"/>
    </row>
    <row r="15" spans="2:6">
      <c r="B15" s="177" t="s">
        <v>167</v>
      </c>
      <c r="C15" s="177" t="s">
        <v>230</v>
      </c>
      <c r="D15" s="177" t="s">
        <v>113</v>
      </c>
      <c r="E15" s="178">
        <v>66.668524169921795</v>
      </c>
      <c r="F15" s="191" t="e">
        <f>#REF!</f>
        <v>#REF!</v>
      </c>
    </row>
    <row r="16" spans="2:6">
      <c r="B16" s="179" t="s">
        <v>136</v>
      </c>
      <c r="C16" s="179" t="s">
        <v>230</v>
      </c>
      <c r="D16" s="179" t="s">
        <v>95</v>
      </c>
      <c r="E16" s="181">
        <v>38441.9375</v>
      </c>
      <c r="F16" s="192"/>
    </row>
    <row r="17" spans="2:6">
      <c r="B17" s="177" t="s">
        <v>168</v>
      </c>
      <c r="C17" s="177" t="s">
        <v>231</v>
      </c>
      <c r="D17" s="177" t="s">
        <v>113</v>
      </c>
      <c r="E17" s="178">
        <v>69.461743164062597</v>
      </c>
      <c r="F17" s="191" t="e">
        <f>#REF!</f>
        <v>#REF!</v>
      </c>
    </row>
    <row r="18" spans="2:6">
      <c r="B18" s="179" t="s">
        <v>137</v>
      </c>
      <c r="C18" s="179" t="s">
        <v>231</v>
      </c>
      <c r="D18" s="179" t="s">
        <v>95</v>
      </c>
      <c r="E18" s="181">
        <v>70.864385986328202</v>
      </c>
      <c r="F18" s="192"/>
    </row>
    <row r="19" spans="2:6">
      <c r="B19" s="177" t="s">
        <v>169</v>
      </c>
      <c r="C19" s="177" t="s">
        <v>232</v>
      </c>
      <c r="D19" s="177" t="s">
        <v>113</v>
      </c>
      <c r="E19" s="178">
        <v>50.953588867187605</v>
      </c>
      <c r="F19" s="191" t="e">
        <f>#REF!</f>
        <v>#REF!</v>
      </c>
    </row>
    <row r="20" spans="2:6">
      <c r="B20" s="179" t="s">
        <v>138</v>
      </c>
      <c r="C20" s="179" t="s">
        <v>232</v>
      </c>
      <c r="D20" s="179" t="s">
        <v>95</v>
      </c>
      <c r="E20" s="181">
        <v>64.339477539062599</v>
      </c>
      <c r="F20" s="192"/>
    </row>
    <row r="21" spans="2:6">
      <c r="B21" s="177" t="s">
        <v>170</v>
      </c>
      <c r="C21" s="177" t="s">
        <v>233</v>
      </c>
      <c r="D21" s="177" t="s">
        <v>113</v>
      </c>
      <c r="E21" s="178">
        <v>51.827984619140601</v>
      </c>
      <c r="F21" s="191" t="e">
        <f>#REF!</f>
        <v>#REF!</v>
      </c>
    </row>
    <row r="22" spans="2:6">
      <c r="B22" s="179" t="s">
        <v>139</v>
      </c>
      <c r="C22" s="179" t="s">
        <v>233</v>
      </c>
      <c r="D22" s="179" t="s">
        <v>95</v>
      </c>
      <c r="E22" s="181">
        <v>77.040270996093795</v>
      </c>
      <c r="F22" s="192"/>
    </row>
    <row r="23" spans="2:6">
      <c r="B23" s="177" t="s">
        <v>171</v>
      </c>
      <c r="C23" s="177" t="s">
        <v>234</v>
      </c>
      <c r="D23" s="177" t="s">
        <v>113</v>
      </c>
      <c r="E23" s="178">
        <v>37.384362792968801</v>
      </c>
      <c r="F23" s="191" t="e">
        <f>#REF!</f>
        <v>#REF!</v>
      </c>
    </row>
    <row r="24" spans="2:6">
      <c r="B24" s="179" t="s">
        <v>140</v>
      </c>
      <c r="C24" s="179" t="s">
        <v>234</v>
      </c>
      <c r="D24" s="179" t="s">
        <v>95</v>
      </c>
      <c r="E24" s="181">
        <v>60.476831054687601</v>
      </c>
      <c r="F24" s="192"/>
    </row>
    <row r="25" spans="2:6">
      <c r="B25" s="177" t="s">
        <v>172</v>
      </c>
      <c r="C25" s="177" t="s">
        <v>235</v>
      </c>
      <c r="D25" s="177" t="s">
        <v>113</v>
      </c>
      <c r="E25" s="178">
        <v>44.459155273437602</v>
      </c>
      <c r="F25" s="191" t="e">
        <f>#REF!</f>
        <v>#REF!</v>
      </c>
    </row>
    <row r="26" spans="2:6">
      <c r="B26" s="179" t="s">
        <v>141</v>
      </c>
      <c r="C26" s="179" t="s">
        <v>235</v>
      </c>
      <c r="D26" s="179" t="s">
        <v>95</v>
      </c>
      <c r="E26" s="181">
        <v>59.256109619140602</v>
      </c>
      <c r="F26" s="192"/>
    </row>
    <row r="27" spans="2:6">
      <c r="B27" s="177" t="s">
        <v>142</v>
      </c>
      <c r="C27" s="177" t="s">
        <v>222</v>
      </c>
      <c r="D27" s="177" t="s">
        <v>113</v>
      </c>
      <c r="E27" s="178">
        <v>56.776995849609399</v>
      </c>
      <c r="F27" s="191" t="e">
        <f>#REF!</f>
        <v>#REF!</v>
      </c>
    </row>
    <row r="28" spans="2:6">
      <c r="B28" s="179" t="s">
        <v>128</v>
      </c>
      <c r="C28" s="179" t="s">
        <v>222</v>
      </c>
      <c r="D28" s="179" t="s">
        <v>95</v>
      </c>
      <c r="E28" s="181">
        <v>61.122412109374999</v>
      </c>
      <c r="F28" s="192"/>
    </row>
    <row r="29" spans="2:6">
      <c r="B29" s="177" t="s">
        <v>143</v>
      </c>
      <c r="C29" s="177" t="s">
        <v>223</v>
      </c>
      <c r="D29" s="177" t="s">
        <v>113</v>
      </c>
      <c r="E29" s="178">
        <v>57.592669677734399</v>
      </c>
      <c r="F29" s="191" t="e">
        <f>#REF!</f>
        <v>#REF!</v>
      </c>
    </row>
    <row r="30" spans="2:6">
      <c r="B30" s="179" t="s">
        <v>129</v>
      </c>
      <c r="C30" s="179" t="s">
        <v>223</v>
      </c>
      <c r="D30" s="179" t="s">
        <v>95</v>
      </c>
      <c r="E30" s="181">
        <v>62.844512939453203</v>
      </c>
      <c r="F30" s="192"/>
    </row>
    <row r="31" spans="2:6">
      <c r="B31" s="177" t="s">
        <v>256</v>
      </c>
      <c r="C31" s="177" t="s">
        <v>7</v>
      </c>
      <c r="D31" s="177" t="s">
        <v>113</v>
      </c>
      <c r="E31" s="178">
        <v>0</v>
      </c>
      <c r="F31" s="193" t="e">
        <f>#REF!</f>
        <v>#REF!</v>
      </c>
    </row>
    <row r="32" spans="2:6">
      <c r="B32" s="179" t="s">
        <v>255</v>
      </c>
      <c r="C32" s="179" t="s">
        <v>7</v>
      </c>
      <c r="D32" s="179" t="s">
        <v>95</v>
      </c>
      <c r="E32" s="181">
        <v>0.25196812152862602</v>
      </c>
      <c r="F32" s="194"/>
    </row>
    <row r="33" spans="2:6">
      <c r="B33" s="177" t="s">
        <v>208</v>
      </c>
      <c r="C33" s="177" t="s">
        <v>111</v>
      </c>
      <c r="D33" s="177" t="s">
        <v>113</v>
      </c>
      <c r="E33" s="178">
        <v>257.09609375000002</v>
      </c>
      <c r="F33" s="193" t="e">
        <f>#REF!</f>
        <v>#REF!</v>
      </c>
    </row>
    <row r="34" spans="2:6">
      <c r="B34" s="179" t="s">
        <v>207</v>
      </c>
      <c r="C34" s="179" t="s">
        <v>111</v>
      </c>
      <c r="D34" s="179" t="s">
        <v>95</v>
      </c>
      <c r="E34" s="181">
        <v>231.96845703125001</v>
      </c>
      <c r="F34" s="194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13:F14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2A2685-B26D-44EA-81DD-EF2661FB3814}">
  <dimension ref="B1:D17"/>
  <sheetViews>
    <sheetView showGridLines="0" zoomScale="60" zoomScaleNormal="60" workbookViewId="0">
      <selection activeCell="B1" sqref="B1:D17"/>
    </sheetView>
  </sheetViews>
  <sheetFormatPr defaultColWidth="10.83203125" defaultRowHeight="14.5"/>
  <cols>
    <col min="1" max="1" width="10.83203125" style="199"/>
    <col min="2" max="2" width="13.33203125" style="200" bestFit="1" customWidth="1"/>
    <col min="3" max="3" width="11.4140625" style="205" customWidth="1"/>
    <col min="4" max="16384" width="10.83203125" style="199"/>
  </cols>
  <sheetData>
    <row r="1" spans="2:4">
      <c r="C1" s="201" t="s">
        <v>113</v>
      </c>
      <c r="D1" s="202" t="s">
        <v>95</v>
      </c>
    </row>
    <row r="2" spans="2:4">
      <c r="B2" s="201" t="s">
        <v>224</v>
      </c>
      <c r="C2" s="203">
        <v>51.265319824218793</v>
      </c>
      <c r="D2" s="204">
        <v>79.104479980468795</v>
      </c>
    </row>
    <row r="3" spans="2:4">
      <c r="B3" s="201" t="s">
        <v>225</v>
      </c>
      <c r="C3" s="203">
        <v>56.250097656249999</v>
      </c>
      <c r="D3" s="204">
        <v>74.309899902343801</v>
      </c>
    </row>
    <row r="4" spans="2:4">
      <c r="B4" s="201" t="s">
        <v>226</v>
      </c>
      <c r="C4" s="203">
        <v>70.622161865234403</v>
      </c>
      <c r="D4" s="204">
        <v>82.220263671875003</v>
      </c>
    </row>
    <row r="5" spans="2:4">
      <c r="B5" s="201" t="s">
        <v>227</v>
      </c>
      <c r="C5" s="203">
        <v>72.81008911132821</v>
      </c>
      <c r="D5" s="204">
        <v>92.03135986328121</v>
      </c>
    </row>
    <row r="6" spans="2:4">
      <c r="B6" s="201" t="s">
        <v>228</v>
      </c>
      <c r="C6" s="203">
        <v>49.342236328124997</v>
      </c>
      <c r="D6" s="204">
        <v>69.457879638671798</v>
      </c>
    </row>
    <row r="7" spans="2:4">
      <c r="B7" s="201" t="s">
        <v>229</v>
      </c>
      <c r="C7" s="203">
        <v>60.949731445312601</v>
      </c>
      <c r="D7" s="204">
        <v>74.597296142578202</v>
      </c>
    </row>
    <row r="8" spans="2:4">
      <c r="B8" s="201" t="s">
        <v>230</v>
      </c>
      <c r="C8" s="203">
        <v>66.668524169921795</v>
      </c>
      <c r="D8" s="204">
        <v>38441.9375</v>
      </c>
    </row>
    <row r="9" spans="2:4">
      <c r="B9" s="201" t="s">
        <v>231</v>
      </c>
      <c r="C9" s="203">
        <v>69.461743164062597</v>
      </c>
      <c r="D9" s="204">
        <v>70.864385986328202</v>
      </c>
    </row>
    <row r="10" spans="2:4">
      <c r="B10" s="201" t="s">
        <v>232</v>
      </c>
      <c r="C10" s="203">
        <v>50.953588867187605</v>
      </c>
      <c r="D10" s="204">
        <v>64.339477539062599</v>
      </c>
    </row>
    <row r="11" spans="2:4">
      <c r="B11" s="201" t="s">
        <v>233</v>
      </c>
      <c r="C11" s="203">
        <v>51.827984619140601</v>
      </c>
      <c r="D11" s="204">
        <v>77.040270996093795</v>
      </c>
    </row>
    <row r="12" spans="2:4">
      <c r="B12" s="201" t="s">
        <v>234</v>
      </c>
      <c r="C12" s="203">
        <v>37.384362792968801</v>
      </c>
      <c r="D12" s="204">
        <v>60.476831054687601</v>
      </c>
    </row>
    <row r="13" spans="2:4">
      <c r="B13" s="201" t="s">
        <v>235</v>
      </c>
      <c r="C13" s="203">
        <v>44.459155273437602</v>
      </c>
      <c r="D13" s="204">
        <v>59.256109619140602</v>
      </c>
    </row>
    <row r="14" spans="2:4">
      <c r="B14" s="201" t="s">
        <v>222</v>
      </c>
      <c r="C14" s="203">
        <v>56.776995849609399</v>
      </c>
      <c r="D14" s="204">
        <v>61.122412109374999</v>
      </c>
    </row>
    <row r="15" spans="2:4">
      <c r="B15" s="201" t="s">
        <v>223</v>
      </c>
      <c r="C15" s="203">
        <v>57.592669677734399</v>
      </c>
      <c r="D15" s="204">
        <v>62.844512939453203</v>
      </c>
    </row>
    <row r="16" spans="2:4">
      <c r="B16" s="201" t="s">
        <v>7</v>
      </c>
      <c r="C16" s="203">
        <v>0</v>
      </c>
      <c r="D16" s="204">
        <v>0.25196812152862602</v>
      </c>
    </row>
    <row r="17" spans="2:4">
      <c r="B17" s="201" t="s">
        <v>111</v>
      </c>
      <c r="C17" s="203">
        <v>257.09609375000002</v>
      </c>
      <c r="D17" s="204">
        <v>231.96845703125001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C9B14-2E6F-7043-A492-A93BEC950101}">
  <dimension ref="A1:BF65"/>
  <sheetViews>
    <sheetView topLeftCell="A15" zoomScale="143" workbookViewId="0">
      <selection activeCell="D30" sqref="D30:F31"/>
    </sheetView>
  </sheetViews>
  <sheetFormatPr defaultColWidth="10.83203125" defaultRowHeight="15.5"/>
  <cols>
    <col min="1" max="1" width="10.83203125" style="38"/>
    <col min="2" max="2" width="10.83203125" style="173"/>
    <col min="3" max="3" width="10.83203125" style="38"/>
    <col min="4" max="4" width="10.83203125" style="167"/>
    <col min="5" max="16384" width="10.83203125" style="38"/>
  </cols>
  <sheetData>
    <row r="1" spans="1:58">
      <c r="A1" t="s">
        <v>37</v>
      </c>
      <c r="B1" s="172" t="s">
        <v>38</v>
      </c>
      <c r="C1" t="s">
        <v>39</v>
      </c>
      <c r="D1" t="s">
        <v>241</v>
      </c>
      <c r="E1" t="s">
        <v>40</v>
      </c>
      <c r="F1" t="s">
        <v>41</v>
      </c>
      <c r="G1" t="s">
        <v>42</v>
      </c>
      <c r="H1" t="s">
        <v>43</v>
      </c>
      <c r="I1" t="s">
        <v>44</v>
      </c>
      <c r="J1" t="s">
        <v>45</v>
      </c>
      <c r="K1" t="s">
        <v>46</v>
      </c>
      <c r="L1" t="s">
        <v>47</v>
      </c>
      <c r="M1" t="s">
        <v>48</v>
      </c>
      <c r="N1" t="s">
        <v>49</v>
      </c>
      <c r="O1" t="s">
        <v>50</v>
      </c>
      <c r="P1" t="s">
        <v>51</v>
      </c>
      <c r="Q1" t="s">
        <v>52</v>
      </c>
      <c r="R1" t="s">
        <v>53</v>
      </c>
      <c r="S1" t="s">
        <v>54</v>
      </c>
      <c r="T1" t="s">
        <v>55</v>
      </c>
      <c r="U1" t="s">
        <v>56</v>
      </c>
      <c r="V1" t="s">
        <v>57</v>
      </c>
      <c r="W1" t="s">
        <v>58</v>
      </c>
      <c r="X1" t="s">
        <v>59</v>
      </c>
      <c r="Y1" t="s">
        <v>60</v>
      </c>
      <c r="Z1" t="s">
        <v>61</v>
      </c>
      <c r="AA1" t="s">
        <v>62</v>
      </c>
      <c r="AB1" t="s">
        <v>63</v>
      </c>
      <c r="AC1" t="s">
        <v>64</v>
      </c>
      <c r="AD1" t="s">
        <v>65</v>
      </c>
      <c r="AE1" t="s">
        <v>66</v>
      </c>
      <c r="AF1" t="s">
        <v>67</v>
      </c>
      <c r="AG1" t="s">
        <v>68</v>
      </c>
      <c r="AH1" t="s">
        <v>69</v>
      </c>
      <c r="AI1" t="s">
        <v>70</v>
      </c>
      <c r="AJ1" t="s">
        <v>71</v>
      </c>
      <c r="AK1" t="s">
        <v>72</v>
      </c>
      <c r="AL1" t="s">
        <v>73</v>
      </c>
      <c r="AM1" t="s">
        <v>74</v>
      </c>
      <c r="AN1" t="s">
        <v>75</v>
      </c>
      <c r="AO1" t="s">
        <v>76</v>
      </c>
      <c r="AP1" t="s">
        <v>77</v>
      </c>
      <c r="AQ1" t="s">
        <v>78</v>
      </c>
      <c r="AR1" t="s">
        <v>79</v>
      </c>
      <c r="AS1" t="s">
        <v>80</v>
      </c>
      <c r="AT1" t="s">
        <v>81</v>
      </c>
      <c r="AU1" t="s">
        <v>82</v>
      </c>
      <c r="AV1" t="s">
        <v>83</v>
      </c>
      <c r="AW1" t="s">
        <v>84</v>
      </c>
      <c r="AX1" t="s">
        <v>85</v>
      </c>
      <c r="AY1" t="s">
        <v>86</v>
      </c>
      <c r="AZ1" t="s">
        <v>87</v>
      </c>
      <c r="BA1" t="s">
        <v>88</v>
      </c>
      <c r="BB1" t="s">
        <v>89</v>
      </c>
      <c r="BC1" t="s">
        <v>90</v>
      </c>
      <c r="BD1" t="s">
        <v>91</v>
      </c>
      <c r="BE1" t="s">
        <v>92</v>
      </c>
      <c r="BF1" t="s">
        <v>93</v>
      </c>
    </row>
    <row r="2" spans="1:58" s="120" customFormat="1">
      <c r="A2" t="s">
        <v>112</v>
      </c>
      <c r="B2" s="182">
        <v>9107</v>
      </c>
      <c r="C2" t="s">
        <v>113</v>
      </c>
      <c r="D2">
        <v>36.510278320312601</v>
      </c>
      <c r="E2">
        <f t="shared" ref="E2:E33" si="0">G2*4</f>
        <v>42.11865234375</v>
      </c>
      <c r="F2">
        <f t="shared" ref="F2:F33" si="1">H2*4</f>
        <v>30.908575057983398</v>
      </c>
      <c r="G2">
        <v>10.5296630859375</v>
      </c>
      <c r="H2">
        <v>7.7271437644958496</v>
      </c>
      <c r="I2">
        <v>21091</v>
      </c>
      <c r="J2">
        <v>163</v>
      </c>
      <c r="K2">
        <v>20928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4215.27783203125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5585.5658071319003</v>
      </c>
      <c r="AM2">
        <v>3511.8720824215402</v>
      </c>
      <c r="AN2">
        <v>3527.8984480337799</v>
      </c>
      <c r="AO2"/>
      <c r="AP2"/>
      <c r="AQ2"/>
      <c r="AR2"/>
      <c r="AS2">
        <v>9.8427143096923793</v>
      </c>
      <c r="AT2">
        <v>10.6566972732544</v>
      </c>
      <c r="AU2"/>
      <c r="AV2"/>
      <c r="AW2"/>
      <c r="AX2"/>
      <c r="AY2"/>
      <c r="AZ2"/>
      <c r="BA2"/>
      <c r="BB2"/>
      <c r="BC2"/>
      <c r="BD2"/>
      <c r="BE2"/>
      <c r="BF2"/>
    </row>
    <row r="3" spans="1:58" s="120" customFormat="1">
      <c r="A3" t="s">
        <v>94</v>
      </c>
      <c r="B3" s="182">
        <v>9107</v>
      </c>
      <c r="C3" t="s">
        <v>95</v>
      </c>
      <c r="D3">
        <v>45.904556274413999</v>
      </c>
      <c r="E3">
        <f t="shared" si="0"/>
        <v>52.335613250732401</v>
      </c>
      <c r="F3">
        <f t="shared" si="1"/>
        <v>39.48227691650392</v>
      </c>
      <c r="G3">
        <v>13.0839033126831</v>
      </c>
      <c r="H3">
        <v>9.8705692291259801</v>
      </c>
      <c r="I3">
        <v>20191</v>
      </c>
      <c r="J3">
        <v>196</v>
      </c>
      <c r="K3">
        <v>19995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>
        <v>5099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5902.3170514787898</v>
      </c>
      <c r="AM3">
        <v>4543.6369797649604</v>
      </c>
      <c r="AN3">
        <v>4556.82608847952</v>
      </c>
      <c r="AO3"/>
      <c r="AP3"/>
      <c r="AQ3"/>
      <c r="AR3"/>
      <c r="AS3">
        <v>12.2961521148682</v>
      </c>
      <c r="AT3">
        <v>13.2897624969482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 s="120" customFormat="1">
      <c r="A4" t="s">
        <v>121</v>
      </c>
      <c r="B4" s="182" t="s">
        <v>216</v>
      </c>
      <c r="C4" t="s">
        <v>113</v>
      </c>
      <c r="D4">
        <v>65.011791992187597</v>
      </c>
      <c r="E4">
        <f t="shared" si="0"/>
        <v>72.500350952148395</v>
      </c>
      <c r="F4">
        <f t="shared" si="1"/>
        <v>57.535137176513601</v>
      </c>
      <c r="G4">
        <v>18.125087738037099</v>
      </c>
      <c r="H4">
        <v>14.3837842941284</v>
      </c>
      <c r="I4">
        <v>21137</v>
      </c>
      <c r="J4">
        <v>290</v>
      </c>
      <c r="K4">
        <v>20847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4215.27783203125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5540.50537109375</v>
      </c>
      <c r="AM4">
        <v>3511.1576138240798</v>
      </c>
      <c r="AN4">
        <v>3539.0002996171502</v>
      </c>
      <c r="AO4"/>
      <c r="AP4"/>
      <c r="AQ4"/>
      <c r="AR4"/>
      <c r="AS4">
        <v>17.207748413085898</v>
      </c>
      <c r="AT4">
        <v>16.123943328857401</v>
      </c>
      <c r="AU4"/>
      <c r="AV4"/>
      <c r="AW4"/>
      <c r="AX4"/>
      <c r="AY4"/>
      <c r="AZ4"/>
      <c r="BA4"/>
      <c r="BB4"/>
      <c r="BC4"/>
      <c r="BD4"/>
      <c r="BE4"/>
      <c r="BF4"/>
    </row>
    <row r="5" spans="1:58" s="120" customFormat="1">
      <c r="A5" t="s">
        <v>104</v>
      </c>
      <c r="B5" s="182" t="s">
        <v>216</v>
      </c>
      <c r="C5" t="s">
        <v>95</v>
      </c>
      <c r="D5">
        <v>77.504406738281205</v>
      </c>
      <c r="E5">
        <f t="shared" si="0"/>
        <v>86.690612792968807</v>
      </c>
      <c r="F5">
        <f t="shared" si="1"/>
        <v>68.336105346679602</v>
      </c>
      <c r="G5">
        <v>21.672653198242202</v>
      </c>
      <c r="H5">
        <v>17.084026336669901</v>
      </c>
      <c r="I5">
        <v>16774</v>
      </c>
      <c r="J5">
        <v>274</v>
      </c>
      <c r="K5">
        <v>16500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5099.1162109375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5673.6844740818897</v>
      </c>
      <c r="AM5">
        <v>4339.0874347626705</v>
      </c>
      <c r="AN5">
        <v>4360.8878156362398</v>
      </c>
      <c r="AO5"/>
      <c r="AP5"/>
      <c r="AQ5"/>
      <c r="AR5"/>
      <c r="AS5">
        <v>20.5472526550293</v>
      </c>
      <c r="AT5">
        <v>12.6299095153809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 s="120" customFormat="1">
      <c r="A6" t="s">
        <v>122</v>
      </c>
      <c r="B6" s="182" t="s">
        <v>217</v>
      </c>
      <c r="C6" t="s">
        <v>113</v>
      </c>
      <c r="D6">
        <v>56.934466552734399</v>
      </c>
      <c r="E6">
        <f t="shared" si="0"/>
        <v>63.983383178710802</v>
      </c>
      <c r="F6">
        <f t="shared" si="1"/>
        <v>49.896091461181598</v>
      </c>
      <c r="G6">
        <v>15.995845794677701</v>
      </c>
      <c r="H6">
        <v>12.474022865295399</v>
      </c>
      <c r="I6">
        <v>20872</v>
      </c>
      <c r="J6">
        <v>251</v>
      </c>
      <c r="K6">
        <v>20621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4215.27783203125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5490.37665159674</v>
      </c>
      <c r="AM6">
        <v>3473.5325221098801</v>
      </c>
      <c r="AN6">
        <v>3497.78644490123</v>
      </c>
      <c r="AO6"/>
      <c r="AP6"/>
      <c r="AQ6"/>
      <c r="AR6"/>
      <c r="AS6">
        <v>15.132383346557599</v>
      </c>
      <c r="AT6">
        <v>13.526805877685501</v>
      </c>
      <c r="AU6"/>
      <c r="AV6"/>
      <c r="AW6"/>
      <c r="AX6"/>
      <c r="AY6"/>
      <c r="AZ6"/>
      <c r="BA6"/>
      <c r="BB6"/>
      <c r="BC6"/>
      <c r="BD6"/>
      <c r="BE6"/>
      <c r="BF6"/>
    </row>
    <row r="7" spans="1:58" s="120" customFormat="1">
      <c r="A7" t="s">
        <v>105</v>
      </c>
      <c r="B7" s="182" t="s">
        <v>217</v>
      </c>
      <c r="C7" t="s">
        <v>95</v>
      </c>
      <c r="D7">
        <v>81.647924804687605</v>
      </c>
      <c r="E7">
        <f t="shared" si="0"/>
        <v>90.412635803222798</v>
      </c>
      <c r="F7">
        <f t="shared" si="1"/>
        <v>72.89949798584</v>
      </c>
      <c r="G7">
        <v>22.6031589508057</v>
      </c>
      <c r="H7">
        <v>18.22487449646</v>
      </c>
      <c r="I7">
        <v>19418</v>
      </c>
      <c r="J7">
        <v>334</v>
      </c>
      <c r="K7">
        <v>19084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5099.1162109375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5727.6936020537096</v>
      </c>
      <c r="AM7">
        <v>4341.8765477932302</v>
      </c>
      <c r="AN7">
        <v>4365.7133433500903</v>
      </c>
      <c r="AO7"/>
      <c r="AP7"/>
      <c r="AQ7"/>
      <c r="AR7"/>
      <c r="AS7">
        <v>21.5294189453125</v>
      </c>
      <c r="AT7">
        <v>25.9447212219238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 s="120" customFormat="1">
      <c r="A8" t="s">
        <v>123</v>
      </c>
      <c r="B8" s="182" t="s">
        <v>218</v>
      </c>
      <c r="C8" t="s">
        <v>113</v>
      </c>
      <c r="D8">
        <v>49.023681640625</v>
      </c>
      <c r="E8">
        <f t="shared" si="0"/>
        <v>55.643226623535199</v>
      </c>
      <c r="F8">
        <f t="shared" si="1"/>
        <v>42.4134330749512</v>
      </c>
      <c r="G8">
        <v>13.9108066558838</v>
      </c>
      <c r="H8">
        <v>10.6033582687378</v>
      </c>
      <c r="I8">
        <v>20360</v>
      </c>
      <c r="J8">
        <v>211</v>
      </c>
      <c r="K8">
        <v>20149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4215.27783203125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5453.89388097971</v>
      </c>
      <c r="AM8">
        <v>3437.1929713963</v>
      </c>
      <c r="AN8">
        <v>3458.0929660879601</v>
      </c>
      <c r="AO8"/>
      <c r="AP8"/>
      <c r="AQ8"/>
      <c r="AR8"/>
      <c r="AS8">
        <v>13.0999593734741</v>
      </c>
      <c r="AT8">
        <v>15.0797128677368</v>
      </c>
      <c r="AU8"/>
      <c r="AV8"/>
      <c r="AW8"/>
      <c r="AX8"/>
      <c r="AY8"/>
      <c r="AZ8"/>
      <c r="BA8"/>
      <c r="BB8"/>
      <c r="BC8"/>
      <c r="BD8"/>
      <c r="BE8"/>
      <c r="BF8"/>
    </row>
    <row r="9" spans="1:58" s="120" customFormat="1">
      <c r="A9" t="s">
        <v>106</v>
      </c>
      <c r="B9" s="182" t="s">
        <v>218</v>
      </c>
      <c r="C9" t="s">
        <v>95</v>
      </c>
      <c r="D9">
        <v>72.348681640625003</v>
      </c>
      <c r="E9">
        <f t="shared" si="0"/>
        <v>80.612129211425597</v>
      </c>
      <c r="F9">
        <f t="shared" si="1"/>
        <v>64.099716186523594</v>
      </c>
      <c r="G9">
        <v>20.153032302856399</v>
      </c>
      <c r="H9">
        <v>16.024929046630898</v>
      </c>
      <c r="I9">
        <v>19336</v>
      </c>
      <c r="J9">
        <v>295</v>
      </c>
      <c r="K9">
        <v>19041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5099.1162109375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5752.7645772643</v>
      </c>
      <c r="AM9">
        <v>4381.0506514545305</v>
      </c>
      <c r="AN9">
        <v>4401.9782273810097</v>
      </c>
      <c r="AO9"/>
      <c r="AP9"/>
      <c r="AQ9"/>
      <c r="AR9"/>
      <c r="AS9">
        <v>19.1407279968262</v>
      </c>
      <c r="AT9">
        <v>15.52561378479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 s="120" customFormat="1">
      <c r="A10" t="s">
        <v>124</v>
      </c>
      <c r="B10" s="182" t="s">
        <v>219</v>
      </c>
      <c r="C10" t="s">
        <v>113</v>
      </c>
      <c r="D10">
        <v>50.844079589843801</v>
      </c>
      <c r="E10">
        <f t="shared" si="0"/>
        <v>57.661277770996001</v>
      </c>
      <c r="F10">
        <f t="shared" si="1"/>
        <v>44.036735534667997</v>
      </c>
      <c r="G10">
        <v>14.415319442749</v>
      </c>
      <c r="H10">
        <v>11.009183883666999</v>
      </c>
      <c r="I10">
        <v>19914</v>
      </c>
      <c r="J10">
        <v>214</v>
      </c>
      <c r="K10">
        <v>19700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4215.27783203125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5317.9767016829701</v>
      </c>
      <c r="AM10">
        <v>3372.0771432696502</v>
      </c>
      <c r="AN10">
        <v>3392.98818602854</v>
      </c>
      <c r="AO10"/>
      <c r="AP10"/>
      <c r="AQ10"/>
      <c r="AR10"/>
      <c r="AS10">
        <v>13.5802516937256</v>
      </c>
      <c r="AT10">
        <v>6.22116029262543E-2</v>
      </c>
      <c r="AU10"/>
      <c r="AV10"/>
      <c r="AW10"/>
      <c r="AX10"/>
      <c r="AY10"/>
      <c r="AZ10"/>
      <c r="BA10"/>
      <c r="BB10"/>
      <c r="BC10"/>
      <c r="BD10"/>
      <c r="BE10"/>
      <c r="BF10"/>
    </row>
    <row r="11" spans="1:58" s="120" customFormat="1">
      <c r="A11" t="s">
        <v>107</v>
      </c>
      <c r="B11" s="182" t="s">
        <v>219</v>
      </c>
      <c r="C11" t="s">
        <v>95</v>
      </c>
      <c r="D11">
        <v>69.904693603515597</v>
      </c>
      <c r="E11">
        <f t="shared" si="0"/>
        <v>78.056411743164006</v>
      </c>
      <c r="F11">
        <f t="shared" si="1"/>
        <v>61.767066955566399</v>
      </c>
      <c r="G11">
        <v>19.514102935791001</v>
      </c>
      <c r="H11">
        <v>15.4417667388916</v>
      </c>
      <c r="I11">
        <v>19193</v>
      </c>
      <c r="J11">
        <v>283</v>
      </c>
      <c r="K11">
        <v>18910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5099.1162109375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5677.79376587345</v>
      </c>
      <c r="AM11">
        <v>4336.18826404009</v>
      </c>
      <c r="AN11">
        <v>4355.9701822925099</v>
      </c>
      <c r="AO11"/>
      <c r="AP11"/>
      <c r="AQ11"/>
      <c r="AR11"/>
      <c r="AS11">
        <v>18.5154933929443</v>
      </c>
      <c r="AT11">
        <v>18.206117630004901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 s="120" customFormat="1">
      <c r="A12" t="s">
        <v>125</v>
      </c>
      <c r="B12" s="182" t="s">
        <v>220</v>
      </c>
      <c r="C12" t="s">
        <v>113</v>
      </c>
      <c r="D12">
        <v>47.556185913085997</v>
      </c>
      <c r="E12">
        <f t="shared" si="0"/>
        <v>54.151782989502003</v>
      </c>
      <c r="F12">
        <f t="shared" si="1"/>
        <v>40.969818115234403</v>
      </c>
      <c r="G12">
        <v>13.537945747375501</v>
      </c>
      <c r="H12">
        <v>10.242454528808601</v>
      </c>
      <c r="I12">
        <v>19891</v>
      </c>
      <c r="J12">
        <v>200</v>
      </c>
      <c r="K12">
        <v>19691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4215.27783203125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5533.2079833984399</v>
      </c>
      <c r="AM12">
        <v>3516.85328114288</v>
      </c>
      <c r="AN12">
        <v>3537.1273216863901</v>
      </c>
      <c r="AO12"/>
      <c r="AP12"/>
      <c r="AQ12"/>
      <c r="AR12"/>
      <c r="AS12">
        <v>12.730033874511699</v>
      </c>
      <c r="AT12">
        <v>19.295600891113299</v>
      </c>
      <c r="AU12"/>
      <c r="AV12"/>
      <c r="AW12"/>
      <c r="AX12"/>
      <c r="AY12"/>
      <c r="AZ12"/>
      <c r="BA12"/>
      <c r="BB12"/>
      <c r="BC12"/>
      <c r="BD12"/>
      <c r="BE12"/>
      <c r="BF12"/>
    </row>
    <row r="13" spans="1:58" s="120" customFormat="1">
      <c r="A13" t="s">
        <v>108</v>
      </c>
      <c r="B13" s="182" t="s">
        <v>220</v>
      </c>
      <c r="C13" t="s">
        <v>95</v>
      </c>
      <c r="D13">
        <v>71.321112060546795</v>
      </c>
      <c r="E13">
        <f t="shared" si="0"/>
        <v>79.50887298584</v>
      </c>
      <c r="F13">
        <f t="shared" si="1"/>
        <v>63.147583007812401</v>
      </c>
      <c r="G13">
        <v>19.87721824646</v>
      </c>
      <c r="H13">
        <v>15.7868957519531</v>
      </c>
      <c r="I13">
        <v>19413</v>
      </c>
      <c r="J13">
        <v>292</v>
      </c>
      <c r="K13">
        <v>19121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5099.1162109375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5747.2751498287698</v>
      </c>
      <c r="AM13">
        <v>4381.3417523778498</v>
      </c>
      <c r="AN13">
        <v>4401.8873945792402</v>
      </c>
      <c r="AO13"/>
      <c r="AP13"/>
      <c r="AQ13"/>
      <c r="AR13"/>
      <c r="AS13">
        <v>18.874189376831101</v>
      </c>
      <c r="AT13">
        <v>17.0345554351807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 s="120" customFormat="1">
      <c r="A14" t="s">
        <v>126</v>
      </c>
      <c r="B14" s="182" t="s">
        <v>221</v>
      </c>
      <c r="C14" t="s">
        <v>113</v>
      </c>
      <c r="D14">
        <v>48.938482666015602</v>
      </c>
      <c r="E14">
        <f t="shared" si="0"/>
        <v>55.725936889648402</v>
      </c>
      <c r="F14">
        <f t="shared" si="1"/>
        <v>42.160812377929602</v>
      </c>
      <c r="G14">
        <v>13.9314842224121</v>
      </c>
      <c r="H14">
        <v>10.540203094482401</v>
      </c>
      <c r="I14">
        <v>19332</v>
      </c>
      <c r="J14">
        <v>200</v>
      </c>
      <c r="K14">
        <v>19132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4215.27783203125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5415.8372802734402</v>
      </c>
      <c r="AM14">
        <v>3432.0189499293801</v>
      </c>
      <c r="AN14">
        <v>3452.5426239449298</v>
      </c>
      <c r="AO14"/>
      <c r="AP14"/>
      <c r="AQ14"/>
      <c r="AR14"/>
      <c r="AS14">
        <v>13.1000623703003</v>
      </c>
      <c r="AT14">
        <v>16.437770843505898</v>
      </c>
      <c r="AU14"/>
      <c r="AV14"/>
      <c r="AW14"/>
      <c r="AX14"/>
      <c r="AY14"/>
      <c r="AZ14"/>
      <c r="BA14"/>
      <c r="BB14"/>
      <c r="BC14"/>
      <c r="BD14"/>
      <c r="BE14"/>
      <c r="BF14"/>
    </row>
    <row r="15" spans="1:58" s="120" customFormat="1">
      <c r="A15" t="s">
        <v>109</v>
      </c>
      <c r="B15" s="182" t="s">
        <v>221</v>
      </c>
      <c r="C15" t="s">
        <v>95</v>
      </c>
      <c r="D15">
        <v>58.538409423828206</v>
      </c>
      <c r="E15">
        <f t="shared" si="0"/>
        <v>65.844558715820398</v>
      </c>
      <c r="F15">
        <f t="shared" si="1"/>
        <v>51.243591308593601</v>
      </c>
      <c r="G15">
        <v>16.461139678955099</v>
      </c>
      <c r="H15">
        <v>12.8108978271484</v>
      </c>
      <c r="I15">
        <v>19980</v>
      </c>
      <c r="J15">
        <v>247</v>
      </c>
      <c r="K15">
        <v>19733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5099.1162109375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5799.3213720900803</v>
      </c>
      <c r="AM15">
        <v>4418.9642451953296</v>
      </c>
      <c r="AN15">
        <v>4436.0287201874598</v>
      </c>
      <c r="AO15"/>
      <c r="AP15"/>
      <c r="AQ15"/>
      <c r="AR15"/>
      <c r="AS15">
        <v>15.566155433654799</v>
      </c>
      <c r="AT15">
        <v>16.7872924804688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 s="120" customFormat="1">
      <c r="A16" t="s">
        <v>114</v>
      </c>
      <c r="B16" s="182" t="s">
        <v>209</v>
      </c>
      <c r="C16" t="s">
        <v>113</v>
      </c>
      <c r="D16">
        <v>43.838171386718798</v>
      </c>
      <c r="E16">
        <f t="shared" si="0"/>
        <v>50.300987243652401</v>
      </c>
      <c r="F16">
        <f t="shared" si="1"/>
        <v>37.384220123291001</v>
      </c>
      <c r="G16">
        <v>12.5752468109131</v>
      </c>
      <c r="H16">
        <v>9.3460550308227504</v>
      </c>
      <c r="I16">
        <v>19089</v>
      </c>
      <c r="J16">
        <v>177</v>
      </c>
      <c r="K16">
        <v>18912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4215.27783203125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5526.6622390315997</v>
      </c>
      <c r="AM16">
        <v>3470.29867961645</v>
      </c>
      <c r="AN16">
        <v>3489.3660142079202</v>
      </c>
      <c r="AO16"/>
      <c r="AP16"/>
      <c r="AQ16"/>
      <c r="AR16"/>
      <c r="AS16">
        <v>11.7836046218872</v>
      </c>
      <c r="AT16">
        <v>13.7037868499756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 s="120" customFormat="1">
      <c r="A17" t="s">
        <v>96</v>
      </c>
      <c r="B17" s="182" t="s">
        <v>209</v>
      </c>
      <c r="C17" t="s">
        <v>95</v>
      </c>
      <c r="D17">
        <v>57.057855224609398</v>
      </c>
      <c r="E17">
        <f t="shared" si="0"/>
        <v>64.708892822265597</v>
      </c>
      <c r="F17">
        <f t="shared" si="1"/>
        <v>49.419235229492003</v>
      </c>
      <c r="G17">
        <v>16.177223205566399</v>
      </c>
      <c r="H17">
        <v>12.354808807373001</v>
      </c>
      <c r="I17">
        <v>17757</v>
      </c>
      <c r="J17">
        <v>214</v>
      </c>
      <c r="K17">
        <v>17543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5099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5665.8478479118003</v>
      </c>
      <c r="AM17">
        <v>4370.9491559578601</v>
      </c>
      <c r="AN17">
        <v>4386.5547379862601</v>
      </c>
      <c r="AO17"/>
      <c r="AP17"/>
      <c r="AQ17"/>
      <c r="AR17"/>
      <c r="AS17">
        <v>15.239973068237299</v>
      </c>
      <c r="AT17">
        <v>59.526359558105497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 s="119" customFormat="1">
      <c r="A18" t="s">
        <v>115</v>
      </c>
      <c r="B18" s="182" t="s">
        <v>210</v>
      </c>
      <c r="C18" t="s">
        <v>113</v>
      </c>
      <c r="D18">
        <v>52.590924072265601</v>
      </c>
      <c r="E18">
        <f t="shared" si="0"/>
        <v>59.545627593993999</v>
      </c>
      <c r="F18">
        <f t="shared" si="1"/>
        <v>45.646480560302798</v>
      </c>
      <c r="G18">
        <v>14.8864068984985</v>
      </c>
      <c r="H18">
        <v>11.4116201400757</v>
      </c>
      <c r="I18">
        <v>19796</v>
      </c>
      <c r="J18">
        <v>220</v>
      </c>
      <c r="K18">
        <v>19576</v>
      </c>
      <c r="L18">
        <v>0</v>
      </c>
      <c r="M18">
        <v>0</v>
      </c>
      <c r="N18">
        <v>0</v>
      </c>
      <c r="O18">
        <v>0</v>
      </c>
      <c r="P18"/>
      <c r="Q18"/>
      <c r="R18"/>
      <c r="S18"/>
      <c r="T18"/>
      <c r="U18"/>
      <c r="V18"/>
      <c r="W18"/>
      <c r="X18">
        <v>4215.27783203125</v>
      </c>
      <c r="Y18"/>
      <c r="Z18"/>
      <c r="AA18"/>
      <c r="AB18"/>
      <c r="AC18"/>
      <c r="AD18"/>
      <c r="AE18"/>
      <c r="AF18"/>
      <c r="AG18"/>
      <c r="AH18"/>
      <c r="AI18"/>
      <c r="AJ18"/>
      <c r="AK18"/>
      <c r="AL18">
        <v>5420.9186079545498</v>
      </c>
      <c r="AM18">
        <v>3337.7867624199398</v>
      </c>
      <c r="AN18">
        <v>3360.9373487008902</v>
      </c>
      <c r="AO18"/>
      <c r="AP18"/>
      <c r="AQ18"/>
      <c r="AR18"/>
      <c r="AS18">
        <v>14.0344886779785</v>
      </c>
      <c r="AT18">
        <v>8.4128580093383807</v>
      </c>
      <c r="AU18"/>
      <c r="AV18"/>
      <c r="AW18"/>
      <c r="AX18"/>
      <c r="AY18"/>
      <c r="AZ18"/>
      <c r="BA18"/>
      <c r="BB18"/>
      <c r="BC18"/>
      <c r="BD18"/>
      <c r="BE18"/>
      <c r="BF18"/>
    </row>
    <row r="19" spans="1:58" s="119" customFormat="1">
      <c r="A19" t="s">
        <v>97</v>
      </c>
      <c r="B19" s="182" t="s">
        <v>210</v>
      </c>
      <c r="C19" t="s">
        <v>95</v>
      </c>
      <c r="D19">
        <v>68.539855957031207</v>
      </c>
      <c r="E19">
        <f t="shared" si="0"/>
        <v>76.476341247558395</v>
      </c>
      <c r="F19">
        <f t="shared" si="1"/>
        <v>60.616729736327997</v>
      </c>
      <c r="G19">
        <v>19.119085311889599</v>
      </c>
      <c r="H19">
        <v>15.154182434081999</v>
      </c>
      <c r="I19">
        <v>19849</v>
      </c>
      <c r="J19">
        <v>287</v>
      </c>
      <c r="K19">
        <v>19562</v>
      </c>
      <c r="L19">
        <v>0</v>
      </c>
      <c r="M19">
        <v>0</v>
      </c>
      <c r="N19">
        <v>0</v>
      </c>
      <c r="O19">
        <v>0</v>
      </c>
      <c r="P19"/>
      <c r="Q19"/>
      <c r="R19"/>
      <c r="S19"/>
      <c r="T19"/>
      <c r="U19"/>
      <c r="V19"/>
      <c r="W19"/>
      <c r="X19">
        <v>5099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5710.9380223078197</v>
      </c>
      <c r="AM19">
        <v>4328.4994150209895</v>
      </c>
      <c r="AN19">
        <v>4348.4883253082398</v>
      </c>
      <c r="AO19"/>
      <c r="AP19"/>
      <c r="AQ19"/>
      <c r="AR19"/>
      <c r="AS19">
        <v>18.146852493286101</v>
      </c>
      <c r="AT19">
        <v>10.136058807373001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 s="119" customFormat="1">
      <c r="A20" t="s">
        <v>116</v>
      </c>
      <c r="B20" s="182" t="s">
        <v>211</v>
      </c>
      <c r="C20" t="s">
        <v>113</v>
      </c>
      <c r="D20">
        <v>37.178088378906196</v>
      </c>
      <c r="E20">
        <f t="shared" si="0"/>
        <v>43.034732818603601</v>
      </c>
      <c r="F20">
        <f t="shared" si="1"/>
        <v>31.328729629516602</v>
      </c>
      <c r="G20">
        <v>10.7586832046509</v>
      </c>
      <c r="H20">
        <v>7.8321824073791504</v>
      </c>
      <c r="I20">
        <v>19697</v>
      </c>
      <c r="J20">
        <v>155</v>
      </c>
      <c r="K20">
        <v>19542</v>
      </c>
      <c r="L20">
        <v>0</v>
      </c>
      <c r="M20">
        <v>0</v>
      </c>
      <c r="N20">
        <v>0</v>
      </c>
      <c r="O20">
        <v>0</v>
      </c>
      <c r="P20"/>
      <c r="Q20"/>
      <c r="R20"/>
      <c r="S20"/>
      <c r="T20"/>
      <c r="U20"/>
      <c r="V20"/>
      <c r="W20"/>
      <c r="X20">
        <v>4215.27783203125</v>
      </c>
      <c r="Y20"/>
      <c r="Z20"/>
      <c r="AA20"/>
      <c r="AB20"/>
      <c r="AC20"/>
      <c r="AD20"/>
      <c r="AE20"/>
      <c r="AF20"/>
      <c r="AG20"/>
      <c r="AH20"/>
      <c r="AI20"/>
      <c r="AJ20"/>
      <c r="AK20"/>
      <c r="AL20">
        <v>5444.7433971774199</v>
      </c>
      <c r="AM20">
        <v>3412.5590111577599</v>
      </c>
      <c r="AN20">
        <v>3428.5507144543499</v>
      </c>
      <c r="AO20"/>
      <c r="AP20"/>
      <c r="AQ20"/>
      <c r="AR20"/>
      <c r="AS20">
        <v>10.0413160324097</v>
      </c>
      <c r="AT20">
        <v>12.261639595031699</v>
      </c>
      <c r="AU20"/>
      <c r="AV20"/>
      <c r="AW20"/>
      <c r="AX20"/>
      <c r="AY20"/>
      <c r="AZ20"/>
      <c r="BA20"/>
      <c r="BB20"/>
      <c r="BC20"/>
      <c r="BD20"/>
      <c r="BE20"/>
      <c r="BF20"/>
    </row>
    <row r="21" spans="1:58" s="119" customFormat="1">
      <c r="A21" t="s">
        <v>98</v>
      </c>
      <c r="B21" s="182" t="s">
        <v>211</v>
      </c>
      <c r="C21" t="s">
        <v>95</v>
      </c>
      <c r="D21">
        <v>54.291680908203205</v>
      </c>
      <c r="E21">
        <f t="shared" si="0"/>
        <v>61.693660736083999</v>
      </c>
      <c r="F21">
        <f t="shared" si="1"/>
        <v>46.901321411132798</v>
      </c>
      <c r="G21">
        <v>15.423415184021</v>
      </c>
      <c r="H21">
        <v>11.7253303527832</v>
      </c>
      <c r="I21">
        <v>18046</v>
      </c>
      <c r="J21">
        <v>207</v>
      </c>
      <c r="K21">
        <v>17839</v>
      </c>
      <c r="L21">
        <v>0</v>
      </c>
      <c r="M21">
        <v>0</v>
      </c>
      <c r="N21">
        <v>0</v>
      </c>
      <c r="O21">
        <v>0</v>
      </c>
      <c r="P21"/>
      <c r="Q21"/>
      <c r="R21"/>
      <c r="S21"/>
      <c r="T21"/>
      <c r="U21"/>
      <c r="V21"/>
      <c r="W21"/>
      <c r="X21">
        <v>5099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5775.1944491621398</v>
      </c>
      <c r="AM21">
        <v>4374.1163759332603</v>
      </c>
      <c r="AN21">
        <v>4390.1877026072498</v>
      </c>
      <c r="AO21"/>
      <c r="AP21"/>
      <c r="AQ21"/>
      <c r="AR21"/>
      <c r="AS21">
        <v>14.5166873931885</v>
      </c>
      <c r="AT21">
        <v>8.5482034683227504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 s="119" customFormat="1">
      <c r="A22" t="s">
        <v>117</v>
      </c>
      <c r="B22" s="182" t="s">
        <v>212</v>
      </c>
      <c r="C22" t="s">
        <v>113</v>
      </c>
      <c r="D22">
        <v>39.014340209960999</v>
      </c>
      <c r="E22">
        <f t="shared" si="0"/>
        <v>44.798351287841598</v>
      </c>
      <c r="F22">
        <f t="shared" si="1"/>
        <v>33.237422943115241</v>
      </c>
      <c r="G22">
        <v>11.199587821960399</v>
      </c>
      <c r="H22">
        <v>8.3093557357788104</v>
      </c>
      <c r="I22">
        <v>21196</v>
      </c>
      <c r="J22">
        <v>175</v>
      </c>
      <c r="K22">
        <v>21021</v>
      </c>
      <c r="L22">
        <v>0</v>
      </c>
      <c r="M22">
        <v>0</v>
      </c>
      <c r="N22">
        <v>0</v>
      </c>
      <c r="O22">
        <v>0</v>
      </c>
      <c r="P22"/>
      <c r="Q22"/>
      <c r="R22"/>
      <c r="S22"/>
      <c r="T22"/>
      <c r="U22"/>
      <c r="V22"/>
      <c r="W22"/>
      <c r="X22">
        <v>4215.27783203125</v>
      </c>
      <c r="Y22"/>
      <c r="Z22"/>
      <c r="AA22"/>
      <c r="AB22"/>
      <c r="AC22"/>
      <c r="AD22"/>
      <c r="AE22"/>
      <c r="AF22"/>
      <c r="AG22"/>
      <c r="AH22"/>
      <c r="AI22"/>
      <c r="AJ22"/>
      <c r="AK22"/>
      <c r="AL22">
        <v>5613.8573437499999</v>
      </c>
      <c r="AM22">
        <v>3527.58648219108</v>
      </c>
      <c r="AN22">
        <v>3544.8113076662999</v>
      </c>
      <c r="AO22"/>
      <c r="AP22"/>
      <c r="AQ22"/>
      <c r="AR22"/>
      <c r="AS22">
        <v>10.4911184310913</v>
      </c>
      <c r="AT22">
        <v>9.0165109634399396</v>
      </c>
      <c r="AU22"/>
      <c r="AV22"/>
      <c r="AW22"/>
      <c r="AX22"/>
      <c r="AY22"/>
      <c r="AZ22"/>
      <c r="BA22"/>
      <c r="BB22"/>
      <c r="BC22"/>
      <c r="BD22"/>
      <c r="BE22"/>
      <c r="BF22"/>
    </row>
    <row r="23" spans="1:58" s="119" customFormat="1">
      <c r="A23" t="s">
        <v>99</v>
      </c>
      <c r="B23" s="182" t="s">
        <v>212</v>
      </c>
      <c r="C23" t="s">
        <v>95</v>
      </c>
      <c r="D23">
        <v>57.814593505859399</v>
      </c>
      <c r="E23">
        <f t="shared" si="0"/>
        <v>65.089523315429602</v>
      </c>
      <c r="F23">
        <f t="shared" si="1"/>
        <v>50.550895690917997</v>
      </c>
      <c r="G23">
        <v>16.272380828857401</v>
      </c>
      <c r="H23">
        <v>12.637723922729499</v>
      </c>
      <c r="I23">
        <v>19901</v>
      </c>
      <c r="J23">
        <v>243</v>
      </c>
      <c r="K23">
        <v>19658</v>
      </c>
      <c r="L23">
        <v>0</v>
      </c>
      <c r="M23">
        <v>0</v>
      </c>
      <c r="N23">
        <v>0</v>
      </c>
      <c r="O23">
        <v>0</v>
      </c>
      <c r="P23"/>
      <c r="Q23"/>
      <c r="R23"/>
      <c r="S23"/>
      <c r="T23"/>
      <c r="U23"/>
      <c r="V23"/>
      <c r="W23"/>
      <c r="X23">
        <v>5099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5870.0911337770103</v>
      </c>
      <c r="AM23">
        <v>4458.2341273571001</v>
      </c>
      <c r="AN23">
        <v>4475.47352500342</v>
      </c>
      <c r="AO23"/>
      <c r="AP23"/>
      <c r="AQ23"/>
      <c r="AR23"/>
      <c r="AS23">
        <v>15.381221771240201</v>
      </c>
      <c r="AT23">
        <v>17.348272323608398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 s="119" customFormat="1">
      <c r="A24" t="s">
        <v>118</v>
      </c>
      <c r="B24" s="182" t="s">
        <v>213</v>
      </c>
      <c r="C24" t="s">
        <v>113</v>
      </c>
      <c r="D24">
        <v>73.493341064453205</v>
      </c>
      <c r="E24">
        <f t="shared" si="0"/>
        <v>81.540214538574403</v>
      </c>
      <c r="F24">
        <f t="shared" si="1"/>
        <v>65.460205078125199</v>
      </c>
      <c r="G24">
        <v>20.385053634643601</v>
      </c>
      <c r="H24">
        <v>16.3650512695313</v>
      </c>
      <c r="I24">
        <v>20715</v>
      </c>
      <c r="J24">
        <v>321</v>
      </c>
      <c r="K24">
        <v>20394</v>
      </c>
      <c r="L24">
        <v>0</v>
      </c>
      <c r="M24">
        <v>0</v>
      </c>
      <c r="N24">
        <v>0</v>
      </c>
      <c r="O24">
        <v>0</v>
      </c>
      <c r="P24"/>
      <c r="Q24"/>
      <c r="R24"/>
      <c r="S24"/>
      <c r="T24"/>
      <c r="U24"/>
      <c r="V24"/>
      <c r="W24"/>
      <c r="X24">
        <v>4215.27783203125</v>
      </c>
      <c r="Y24"/>
      <c r="Z24"/>
      <c r="AA24"/>
      <c r="AB24"/>
      <c r="AC24"/>
      <c r="AD24"/>
      <c r="AE24"/>
      <c r="AF24"/>
      <c r="AG24"/>
      <c r="AH24"/>
      <c r="AI24"/>
      <c r="AJ24"/>
      <c r="AK24"/>
      <c r="AL24">
        <v>5650.7493443949597</v>
      </c>
      <c r="AM24">
        <v>3567.0174749931198</v>
      </c>
      <c r="AN24">
        <v>3599.3070202539502</v>
      </c>
      <c r="AO24"/>
      <c r="AP24"/>
      <c r="AQ24"/>
      <c r="AR24"/>
      <c r="AS24">
        <v>19.399293899536101</v>
      </c>
      <c r="AT24">
        <v>10.680539131164601</v>
      </c>
      <c r="AU24"/>
      <c r="AV24"/>
      <c r="AW24"/>
      <c r="AX24"/>
      <c r="AY24"/>
      <c r="AZ24"/>
      <c r="BA24"/>
      <c r="BB24"/>
      <c r="BC24"/>
      <c r="BD24"/>
      <c r="BE24"/>
      <c r="BF24"/>
    </row>
    <row r="25" spans="1:58" s="119" customFormat="1">
      <c r="A25" t="s">
        <v>100</v>
      </c>
      <c r="B25" s="182" t="s">
        <v>213</v>
      </c>
      <c r="C25" t="s">
        <v>95</v>
      </c>
      <c r="D25">
        <v>109.04702148437499</v>
      </c>
      <c r="E25">
        <f t="shared" si="0"/>
        <v>119.389762878418</v>
      </c>
      <c r="F25">
        <f t="shared" si="1"/>
        <v>98.726997375488395</v>
      </c>
      <c r="G25">
        <v>29.847440719604499</v>
      </c>
      <c r="H25">
        <v>24.681749343872099</v>
      </c>
      <c r="I25">
        <v>18685</v>
      </c>
      <c r="J25">
        <v>428</v>
      </c>
      <c r="K25">
        <v>18257</v>
      </c>
      <c r="L25">
        <v>0</v>
      </c>
      <c r="M25">
        <v>0</v>
      </c>
      <c r="N25">
        <v>0</v>
      </c>
      <c r="O25">
        <v>0</v>
      </c>
      <c r="P25"/>
      <c r="Q25"/>
      <c r="R25"/>
      <c r="S25"/>
      <c r="T25"/>
      <c r="U25"/>
      <c r="V25"/>
      <c r="W25"/>
      <c r="X25">
        <v>5099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5645.4759612751895</v>
      </c>
      <c r="AM25">
        <v>4284.810166282</v>
      </c>
      <c r="AN25">
        <v>4315.9776782037097</v>
      </c>
      <c r="AO25"/>
      <c r="AP25"/>
      <c r="AQ25"/>
      <c r="AR25"/>
      <c r="AS25">
        <v>28.580272674560501</v>
      </c>
      <c r="AT25">
        <v>12.074770927429199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 s="119" customFormat="1">
      <c r="A26" t="s">
        <v>119</v>
      </c>
      <c r="B26" s="182" t="s">
        <v>214</v>
      </c>
      <c r="C26" t="s">
        <v>113</v>
      </c>
      <c r="D26">
        <v>45.879592895507798</v>
      </c>
      <c r="E26">
        <f t="shared" si="0"/>
        <v>52.074310302734403</v>
      </c>
      <c r="F26">
        <f t="shared" si="1"/>
        <v>39.693012237548842</v>
      </c>
      <c r="G26">
        <v>13.018577575683601</v>
      </c>
      <c r="H26">
        <v>9.9232530593872106</v>
      </c>
      <c r="I26">
        <v>21748</v>
      </c>
      <c r="J26">
        <v>211</v>
      </c>
      <c r="K26">
        <v>21537</v>
      </c>
      <c r="L26">
        <v>0</v>
      </c>
      <c r="M26">
        <v>0</v>
      </c>
      <c r="N26">
        <v>0</v>
      </c>
      <c r="O26">
        <v>0</v>
      </c>
      <c r="P26"/>
      <c r="Q26"/>
      <c r="R26"/>
      <c r="S26"/>
      <c r="T26"/>
      <c r="U26"/>
      <c r="V26"/>
      <c r="W26"/>
      <c r="X26">
        <v>4215.27783203125</v>
      </c>
      <c r="Y26"/>
      <c r="Z26"/>
      <c r="AA26"/>
      <c r="AB26"/>
      <c r="AC26"/>
      <c r="AD26"/>
      <c r="AE26"/>
      <c r="AF26"/>
      <c r="AG26"/>
      <c r="AH26"/>
      <c r="AI26"/>
      <c r="AJ26"/>
      <c r="AK26"/>
      <c r="AL26">
        <v>5607.6466533064304</v>
      </c>
      <c r="AM26">
        <v>3547.3589000724</v>
      </c>
      <c r="AN26">
        <v>3567.34789749435</v>
      </c>
      <c r="AO26"/>
      <c r="AP26"/>
      <c r="AQ26"/>
      <c r="AR26"/>
      <c r="AS26">
        <v>12.2597856521606</v>
      </c>
      <c r="AT26">
        <v>0</v>
      </c>
      <c r="AU26"/>
      <c r="AV26"/>
      <c r="AW26"/>
      <c r="AX26"/>
      <c r="AY26"/>
      <c r="AZ26"/>
      <c r="BA26"/>
      <c r="BB26"/>
      <c r="BC26"/>
      <c r="BD26"/>
      <c r="BE26"/>
      <c r="BF26"/>
    </row>
    <row r="27" spans="1:58" s="119" customFormat="1">
      <c r="A27" t="s">
        <v>101</v>
      </c>
      <c r="B27" s="182" t="s">
        <v>214</v>
      </c>
      <c r="C27" t="s">
        <v>95</v>
      </c>
      <c r="D27">
        <v>64.249230957031202</v>
      </c>
      <c r="E27">
        <f t="shared" si="0"/>
        <v>71.962310791015597</v>
      </c>
      <c r="F27">
        <f t="shared" si="1"/>
        <v>56.548774719238402</v>
      </c>
      <c r="G27">
        <v>17.990577697753899</v>
      </c>
      <c r="H27">
        <v>14.137193679809601</v>
      </c>
      <c r="I27">
        <v>19690</v>
      </c>
      <c r="J27">
        <v>267</v>
      </c>
      <c r="K27">
        <v>19423</v>
      </c>
      <c r="L27">
        <v>0</v>
      </c>
      <c r="M27">
        <v>0</v>
      </c>
      <c r="N27">
        <v>0</v>
      </c>
      <c r="O27">
        <v>0</v>
      </c>
      <c r="P27"/>
      <c r="Q27"/>
      <c r="R27"/>
      <c r="S27"/>
      <c r="T27"/>
      <c r="U27"/>
      <c r="V27"/>
      <c r="W27"/>
      <c r="X27">
        <v>5099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5690.1696036692401</v>
      </c>
      <c r="AM27">
        <v>4333.4887404953197</v>
      </c>
      <c r="AN27">
        <v>4351.8855810472596</v>
      </c>
      <c r="AO27"/>
      <c r="AP27"/>
      <c r="AQ27"/>
      <c r="AR27"/>
      <c r="AS27">
        <v>17.0457248687744</v>
      </c>
      <c r="AT27">
        <v>15.298921585083001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 s="119" customFormat="1">
      <c r="A28" t="s">
        <v>120</v>
      </c>
      <c r="B28" s="182" t="s">
        <v>215</v>
      </c>
      <c r="C28" t="s">
        <v>113</v>
      </c>
      <c r="D28">
        <v>51.797985839843797</v>
      </c>
      <c r="E28">
        <f t="shared" si="0"/>
        <v>58.663387298583999</v>
      </c>
      <c r="F28">
        <f t="shared" si="1"/>
        <v>44.942584991455199</v>
      </c>
      <c r="G28">
        <v>14.665846824646</v>
      </c>
      <c r="H28">
        <v>11.2356462478638</v>
      </c>
      <c r="I28">
        <v>20006</v>
      </c>
      <c r="J28">
        <v>219</v>
      </c>
      <c r="K28">
        <v>19787</v>
      </c>
      <c r="L28">
        <v>0</v>
      </c>
      <c r="M28">
        <v>0</v>
      </c>
      <c r="N28">
        <v>0</v>
      </c>
      <c r="O28">
        <v>0</v>
      </c>
      <c r="P28"/>
      <c r="Q28"/>
      <c r="R28"/>
      <c r="S28"/>
      <c r="T28"/>
      <c r="U28"/>
      <c r="V28"/>
      <c r="W28"/>
      <c r="X28">
        <v>4215.27783203125</v>
      </c>
      <c r="Y28"/>
      <c r="Z28"/>
      <c r="AA28"/>
      <c r="AB28"/>
      <c r="AC28"/>
      <c r="AD28"/>
      <c r="AE28"/>
      <c r="AF28"/>
      <c r="AG28"/>
      <c r="AH28"/>
      <c r="AI28"/>
      <c r="AJ28"/>
      <c r="AK28"/>
      <c r="AL28">
        <v>5475.9257277397301</v>
      </c>
      <c r="AM28">
        <v>3437.47968602432</v>
      </c>
      <c r="AN28">
        <v>3459.7939758941502</v>
      </c>
      <c r="AO28"/>
      <c r="AP28"/>
      <c r="AQ28"/>
      <c r="AR28"/>
      <c r="AS28">
        <v>13.824872016906699</v>
      </c>
      <c r="AT28">
        <v>13.3355360031128</v>
      </c>
      <c r="AU28"/>
      <c r="AV28"/>
      <c r="AW28"/>
      <c r="AX28"/>
      <c r="AY28"/>
      <c r="AZ28"/>
      <c r="BA28"/>
      <c r="BB28"/>
      <c r="BC28"/>
      <c r="BD28"/>
      <c r="BE28"/>
      <c r="BF28"/>
    </row>
    <row r="29" spans="1:58" s="119" customFormat="1">
      <c r="A29" t="s">
        <v>102</v>
      </c>
      <c r="B29" s="182" t="s">
        <v>215</v>
      </c>
      <c r="C29" t="s">
        <v>95</v>
      </c>
      <c r="D29">
        <v>66.232122802734395</v>
      </c>
      <c r="E29">
        <f t="shared" si="0"/>
        <v>74.336799621582003</v>
      </c>
      <c r="F29">
        <f t="shared" si="1"/>
        <v>58.141380310058402</v>
      </c>
      <c r="G29">
        <v>18.584199905395501</v>
      </c>
      <c r="H29">
        <v>14.5353450775146</v>
      </c>
      <c r="I29">
        <v>18389</v>
      </c>
      <c r="J29">
        <v>257</v>
      </c>
      <c r="K29">
        <v>18132</v>
      </c>
      <c r="L29">
        <v>0</v>
      </c>
      <c r="M29">
        <v>0</v>
      </c>
      <c r="N29">
        <v>0</v>
      </c>
      <c r="O29">
        <v>0</v>
      </c>
      <c r="P29"/>
      <c r="Q29"/>
      <c r="R29"/>
      <c r="S29"/>
      <c r="T29"/>
      <c r="U29"/>
      <c r="V29"/>
      <c r="W29"/>
      <c r="X29">
        <v>5099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5759.8234720786704</v>
      </c>
      <c r="AM29">
        <v>4426.4031441413099</v>
      </c>
      <c r="AN29">
        <v>4445.03868844933</v>
      </c>
      <c r="AO29"/>
      <c r="AP29"/>
      <c r="AQ29"/>
      <c r="AR29"/>
      <c r="AS29">
        <v>17.591356277465799</v>
      </c>
      <c r="AT29">
        <v>11.4124870300293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 s="119" customFormat="1">
      <c r="A30" t="s">
        <v>254</v>
      </c>
      <c r="B30" s="182" t="s">
        <v>7</v>
      </c>
      <c r="C30" t="s">
        <v>113</v>
      </c>
      <c r="D30">
        <v>0</v>
      </c>
      <c r="E30">
        <f t="shared" si="0"/>
        <v>0.67273402214050404</v>
      </c>
      <c r="F30">
        <f t="shared" si="1"/>
        <v>0</v>
      </c>
      <c r="G30">
        <v>0.16818350553512601</v>
      </c>
      <c r="H30">
        <v>0</v>
      </c>
      <c r="I30">
        <v>20959</v>
      </c>
      <c r="J30">
        <v>0</v>
      </c>
      <c r="K30">
        <v>20959</v>
      </c>
      <c r="L30">
        <v>0</v>
      </c>
      <c r="M30">
        <v>0</v>
      </c>
      <c r="N30">
        <v>0</v>
      </c>
      <c r="O30">
        <v>0</v>
      </c>
      <c r="P30"/>
      <c r="Q30"/>
      <c r="R30"/>
      <c r="S30"/>
      <c r="T30"/>
      <c r="U30"/>
      <c r="V30"/>
      <c r="W30"/>
      <c r="X30">
        <v>4215.27783203125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>
        <v>0</v>
      </c>
      <c r="AM30">
        <v>3418.1367074859099</v>
      </c>
      <c r="AN30">
        <v>3418.1367074859099</v>
      </c>
      <c r="AO30"/>
      <c r="AP30"/>
      <c r="AQ30"/>
      <c r="AR30"/>
      <c r="AS30">
        <v>7.6847217977046994E-2</v>
      </c>
      <c r="AT30">
        <v>11.8424282073975</v>
      </c>
      <c r="AU30"/>
      <c r="AV30"/>
      <c r="AW30"/>
      <c r="AX30"/>
      <c r="AY30"/>
      <c r="AZ30"/>
      <c r="BA30"/>
      <c r="BB30"/>
      <c r="BC30"/>
      <c r="BD30"/>
      <c r="BE30"/>
      <c r="BF30"/>
    </row>
    <row r="31" spans="1:58" s="119" customFormat="1">
      <c r="A31" t="s">
        <v>103</v>
      </c>
      <c r="B31" s="182" t="s">
        <v>7</v>
      </c>
      <c r="C31" t="s">
        <v>95</v>
      </c>
      <c r="D31">
        <v>0.57339859008788996</v>
      </c>
      <c r="E31">
        <f t="shared" si="0"/>
        <v>1.836842298507692</v>
      </c>
      <c r="F31">
        <f t="shared" si="1"/>
        <v>8.6865395307540796E-2</v>
      </c>
      <c r="G31">
        <v>0.459210574626923</v>
      </c>
      <c r="H31">
        <v>2.1716348826885199E-2</v>
      </c>
      <c r="I31">
        <v>16415</v>
      </c>
      <c r="J31">
        <v>2</v>
      </c>
      <c r="K31">
        <v>16413</v>
      </c>
      <c r="L31">
        <v>0</v>
      </c>
      <c r="M31">
        <v>0</v>
      </c>
      <c r="N31">
        <v>0</v>
      </c>
      <c r="O31">
        <v>0</v>
      </c>
      <c r="P31"/>
      <c r="Q31"/>
      <c r="R31"/>
      <c r="S31"/>
      <c r="T31"/>
      <c r="U31"/>
      <c r="V31"/>
      <c r="W31"/>
      <c r="X31">
        <v>5099.1162109375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6085.7907714843795</v>
      </c>
      <c r="AM31">
        <v>4245.7794861869897</v>
      </c>
      <c r="AN31">
        <v>4246.0036727584202</v>
      </c>
      <c r="AO31"/>
      <c r="AP31"/>
      <c r="AQ31"/>
      <c r="AR31"/>
      <c r="AS31">
        <v>0.27560520172119102</v>
      </c>
      <c r="AT31">
        <v>11.0486612319946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 s="119" customFormat="1">
      <c r="A32" t="s">
        <v>127</v>
      </c>
      <c r="B32" s="182" t="s">
        <v>111</v>
      </c>
      <c r="C32" t="s">
        <v>113</v>
      </c>
      <c r="D32">
        <v>250.09970703125001</v>
      </c>
      <c r="E32">
        <f t="shared" si="0"/>
        <v>265.17474365234358</v>
      </c>
      <c r="F32">
        <f t="shared" si="1"/>
        <v>235.0728302001952</v>
      </c>
      <c r="G32">
        <v>66.293685913085895</v>
      </c>
      <c r="H32">
        <v>58.7682075500488</v>
      </c>
      <c r="I32">
        <v>20499</v>
      </c>
      <c r="J32">
        <v>1061</v>
      </c>
      <c r="K32">
        <v>19438</v>
      </c>
      <c r="L32">
        <v>0</v>
      </c>
      <c r="M32">
        <v>0</v>
      </c>
      <c r="N32">
        <v>0</v>
      </c>
      <c r="O32">
        <v>0</v>
      </c>
      <c r="P32"/>
      <c r="Q32"/>
      <c r="R32"/>
      <c r="S32"/>
      <c r="T32"/>
      <c r="U32"/>
      <c r="V32"/>
      <c r="W32"/>
      <c r="X32">
        <v>4215.27783203125</v>
      </c>
      <c r="Y32"/>
      <c r="Z32"/>
      <c r="AA32"/>
      <c r="AB32"/>
      <c r="AC32"/>
      <c r="AD32"/>
      <c r="AE32"/>
      <c r="AF32"/>
      <c r="AG32"/>
      <c r="AH32"/>
      <c r="AI32"/>
      <c r="AJ32"/>
      <c r="AK32"/>
      <c r="AL32">
        <v>5491.2012611554501</v>
      </c>
      <c r="AM32">
        <v>3471.0696131485201</v>
      </c>
      <c r="AN32">
        <v>3575.6288442590799</v>
      </c>
      <c r="AO32"/>
      <c r="AP32"/>
      <c r="AQ32"/>
      <c r="AR32"/>
      <c r="AS32">
        <v>64.446258544921903</v>
      </c>
      <c r="AT32">
        <v>11.3698167800903</v>
      </c>
      <c r="AU32"/>
      <c r="AV32"/>
      <c r="AW32"/>
      <c r="AX32"/>
      <c r="AY32"/>
      <c r="AZ32"/>
      <c r="BA32"/>
      <c r="BB32"/>
      <c r="BC32"/>
      <c r="BD32"/>
      <c r="BE32"/>
      <c r="BF32"/>
    </row>
    <row r="33" spans="1:58" s="119" customFormat="1">
      <c r="A33" t="s">
        <v>110</v>
      </c>
      <c r="B33" s="182" t="s">
        <v>111</v>
      </c>
      <c r="C33" t="s">
        <v>95</v>
      </c>
      <c r="D33">
        <v>246.39082031250001</v>
      </c>
      <c r="E33">
        <f t="shared" si="0"/>
        <v>262.67254638671881</v>
      </c>
      <c r="F33">
        <f t="shared" si="1"/>
        <v>230.1651916503908</v>
      </c>
      <c r="G33">
        <v>65.668136596679702</v>
      </c>
      <c r="H33">
        <v>57.541297912597699</v>
      </c>
      <c r="I33">
        <v>17310</v>
      </c>
      <c r="J33">
        <v>883</v>
      </c>
      <c r="K33">
        <v>16427</v>
      </c>
      <c r="L33">
        <v>0</v>
      </c>
      <c r="M33">
        <v>0</v>
      </c>
      <c r="N33">
        <v>0</v>
      </c>
      <c r="O33">
        <v>0</v>
      </c>
      <c r="P33"/>
      <c r="Q33"/>
      <c r="R33"/>
      <c r="S33"/>
      <c r="T33"/>
      <c r="U33"/>
      <c r="V33"/>
      <c r="W33"/>
      <c r="X33">
        <v>5099.1162109375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5709.50764660603</v>
      </c>
      <c r="AM33">
        <v>4216.7939738329796</v>
      </c>
      <c r="AN33">
        <v>4292.9387556388101</v>
      </c>
      <c r="AO33"/>
      <c r="AP33"/>
      <c r="AQ33"/>
      <c r="AR33"/>
      <c r="AS33">
        <v>63.672695159912102</v>
      </c>
      <c r="AT33">
        <v>60.606739044189503</v>
      </c>
      <c r="AU33"/>
      <c r="AV33"/>
      <c r="AW33"/>
      <c r="AX33"/>
      <c r="AY33"/>
      <c r="AZ33"/>
      <c r="BA33"/>
      <c r="BB33"/>
      <c r="BC33"/>
      <c r="BD33"/>
      <c r="BE33"/>
      <c r="BF33"/>
    </row>
    <row r="34" spans="1:58">
      <c r="A34"/>
      <c r="B34" s="172"/>
      <c r="C34"/>
      <c r="D34"/>
      <c r="E34"/>
      <c r="F34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  <c r="AY34"/>
      <c r="AZ34"/>
      <c r="BA34"/>
      <c r="BB34"/>
      <c r="BC34"/>
      <c r="BD34"/>
      <c r="BE34"/>
      <c r="BF34"/>
    </row>
    <row r="35" spans="1:58">
      <c r="A35"/>
      <c r="B35" s="172"/>
      <c r="C35"/>
      <c r="D35"/>
      <c r="E35"/>
      <c r="F35"/>
      <c r="G35"/>
      <c r="H35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  <c r="Y35"/>
      <c r="Z3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  <c r="AY35"/>
      <c r="AZ35"/>
      <c r="BA35"/>
      <c r="BB35"/>
      <c r="BC35"/>
      <c r="BD35"/>
      <c r="BE35"/>
      <c r="BF35"/>
    </row>
    <row r="36" spans="1:58">
      <c r="A36"/>
      <c r="B36" s="172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  <c r="Y36"/>
      <c r="Z3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  <c r="AY36"/>
      <c r="AZ36"/>
      <c r="BA36"/>
      <c r="BB36"/>
      <c r="BC36"/>
      <c r="BD36"/>
      <c r="BE36"/>
      <c r="BF36"/>
    </row>
    <row r="37" spans="1:58">
      <c r="A37"/>
      <c r="B37" s="172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/>
      <c r="S37"/>
      <c r="T37"/>
      <c r="U37"/>
      <c r="V37"/>
      <c r="W37"/>
      <c r="X37"/>
      <c r="Y37"/>
      <c r="Z37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  <c r="AY37"/>
      <c r="AZ37"/>
      <c r="BA37"/>
      <c r="BB37"/>
      <c r="BC37"/>
      <c r="BD37"/>
      <c r="BE37"/>
      <c r="BF37"/>
    </row>
    <row r="38" spans="1:58">
      <c r="A38"/>
      <c r="B38" s="172"/>
      <c r="C38"/>
      <c r="D38"/>
      <c r="E38"/>
      <c r="F38"/>
      <c r="G38"/>
      <c r="H38"/>
      <c r="I38"/>
      <c r="J38"/>
      <c r="K38"/>
      <c r="L38"/>
      <c r="M38"/>
      <c r="N38"/>
      <c r="O38"/>
      <c r="P38"/>
      <c r="Q38"/>
      <c r="R38"/>
      <c r="S38"/>
      <c r="T38"/>
      <c r="U38"/>
      <c r="V38"/>
      <c r="W38"/>
      <c r="X38"/>
      <c r="Y38"/>
      <c r="Z38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  <c r="AY38"/>
      <c r="AZ38"/>
      <c r="BA38"/>
      <c r="BB38"/>
      <c r="BC38"/>
      <c r="BD38"/>
      <c r="BE38"/>
      <c r="BF38"/>
    </row>
    <row r="39" spans="1:58">
      <c r="A39"/>
      <c r="B39" s="172"/>
      <c r="C39"/>
      <c r="D39"/>
      <c r="E39"/>
      <c r="F39"/>
      <c r="G39"/>
      <c r="H39"/>
      <c r="I39"/>
      <c r="J39"/>
      <c r="K39"/>
      <c r="L39"/>
      <c r="M39"/>
      <c r="N39"/>
      <c r="O39"/>
      <c r="P39"/>
      <c r="Q39"/>
      <c r="R39"/>
      <c r="S39"/>
      <c r="T39"/>
      <c r="U39"/>
      <c r="V39"/>
      <c r="W39"/>
      <c r="X39"/>
      <c r="Y39"/>
      <c r="Z39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  <c r="AY39"/>
      <c r="AZ39"/>
      <c r="BA39"/>
      <c r="BB39"/>
      <c r="BC39"/>
      <c r="BD39"/>
      <c r="BE39"/>
      <c r="BF39"/>
    </row>
    <row r="40" spans="1:58">
      <c r="A40"/>
      <c r="B40" s="172"/>
      <c r="C40"/>
      <c r="D40"/>
      <c r="E40"/>
      <c r="F40"/>
      <c r="G40"/>
      <c r="H40"/>
      <c r="I40"/>
      <c r="J40"/>
      <c r="K40"/>
      <c r="L40"/>
      <c r="M40"/>
      <c r="N40"/>
      <c r="O40"/>
      <c r="P40"/>
      <c r="Q40"/>
      <c r="R40"/>
      <c r="S40"/>
      <c r="T40"/>
      <c r="U40"/>
      <c r="V40"/>
      <c r="W40"/>
      <c r="X40"/>
      <c r="Y40"/>
      <c r="Z40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  <c r="AR40"/>
      <c r="AS40"/>
      <c r="AT40"/>
      <c r="AU40"/>
      <c r="AV40"/>
      <c r="AW40"/>
      <c r="AX40"/>
      <c r="AY40"/>
      <c r="AZ40"/>
      <c r="BA40"/>
      <c r="BB40"/>
      <c r="BC40"/>
      <c r="BD40"/>
      <c r="BE40"/>
      <c r="BF40"/>
    </row>
    <row r="41" spans="1:58">
      <c r="A41"/>
      <c r="B41" s="172"/>
      <c r="C41"/>
      <c r="D41"/>
      <c r="E41"/>
      <c r="F41"/>
      <c r="G41"/>
      <c r="H41"/>
      <c r="I41"/>
      <c r="J41"/>
      <c r="K41"/>
      <c r="L41"/>
      <c r="M41"/>
      <c r="N41"/>
      <c r="O41"/>
      <c r="P41"/>
      <c r="Q41"/>
      <c r="R41"/>
      <c r="S41"/>
      <c r="T41"/>
      <c r="U41"/>
      <c r="V41"/>
      <c r="W41"/>
      <c r="X41"/>
      <c r="Y41"/>
      <c r="Z41"/>
      <c r="AA41"/>
      <c r="AB41"/>
      <c r="AC41"/>
      <c r="AD41"/>
      <c r="AE41"/>
      <c r="AF41"/>
      <c r="AG41"/>
      <c r="AH41"/>
      <c r="AI41"/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  <c r="AY41"/>
      <c r="AZ41"/>
      <c r="BA41"/>
      <c r="BB41"/>
      <c r="BC41"/>
      <c r="BD41"/>
      <c r="BE41"/>
      <c r="BF41"/>
    </row>
    <row r="42" spans="1:58">
      <c r="A42"/>
      <c r="B42" s="172"/>
      <c r="C42"/>
      <c r="D42"/>
      <c r="E42"/>
      <c r="F42"/>
      <c r="G42"/>
      <c r="H42"/>
      <c r="I42"/>
      <c r="J42"/>
      <c r="K42"/>
      <c r="L42"/>
      <c r="M42"/>
      <c r="N42"/>
      <c r="O42"/>
      <c r="P42"/>
      <c r="Q42"/>
      <c r="R42"/>
      <c r="S42"/>
      <c r="T42"/>
      <c r="U42"/>
      <c r="V42"/>
      <c r="W42"/>
      <c r="X42"/>
      <c r="Y42"/>
      <c r="Z42"/>
      <c r="AA42"/>
      <c r="AB42"/>
      <c r="AC42"/>
      <c r="AD42"/>
      <c r="AE42"/>
      <c r="AF42"/>
      <c r="AG42"/>
      <c r="AH42"/>
      <c r="AI42"/>
      <c r="AJ42"/>
      <c r="AK42"/>
      <c r="AL42"/>
      <c r="AM42"/>
      <c r="AN42"/>
      <c r="AO42"/>
      <c r="AP42"/>
      <c r="AQ42"/>
      <c r="AR42"/>
      <c r="AS42"/>
      <c r="AT42"/>
      <c r="AU42"/>
      <c r="AV42"/>
      <c r="AW42"/>
      <c r="AX42"/>
      <c r="AY42"/>
      <c r="AZ42"/>
      <c r="BA42"/>
      <c r="BB42"/>
      <c r="BC42"/>
      <c r="BD42"/>
      <c r="BE42"/>
      <c r="BF42"/>
    </row>
    <row r="43" spans="1:58">
      <c r="A43"/>
      <c r="B43" s="172"/>
      <c r="C43"/>
      <c r="D43"/>
      <c r="E43"/>
      <c r="F43"/>
      <c r="G43"/>
      <c r="H43"/>
      <c r="I43"/>
      <c r="J43"/>
      <c r="K43"/>
      <c r="L43"/>
      <c r="M43"/>
      <c r="N43"/>
      <c r="O43"/>
      <c r="P43"/>
      <c r="Q43"/>
      <c r="R43"/>
      <c r="S43"/>
      <c r="T43"/>
      <c r="U43"/>
      <c r="V43"/>
      <c r="W43"/>
      <c r="X43"/>
      <c r="Y43"/>
      <c r="Z43"/>
      <c r="AA43"/>
      <c r="AB43"/>
      <c r="AC43"/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  <c r="AY43"/>
      <c r="AZ43"/>
      <c r="BA43"/>
      <c r="BB43"/>
      <c r="BC43"/>
      <c r="BD43"/>
      <c r="BE43"/>
      <c r="BF43"/>
    </row>
    <row r="44" spans="1:58">
      <c r="A44"/>
      <c r="B44" s="172"/>
      <c r="C44"/>
      <c r="D44"/>
      <c r="E44"/>
      <c r="F44"/>
      <c r="G44"/>
      <c r="H44"/>
      <c r="I44"/>
      <c r="J44"/>
      <c r="K44"/>
      <c r="L44"/>
      <c r="M44"/>
      <c r="N44"/>
      <c r="O44"/>
      <c r="P44"/>
      <c r="Q44"/>
      <c r="R44"/>
      <c r="S44"/>
      <c r="T44"/>
      <c r="U44"/>
      <c r="V44"/>
      <c r="W44"/>
      <c r="X44"/>
      <c r="Y44"/>
      <c r="Z44"/>
      <c r="AA44"/>
      <c r="AB44"/>
      <c r="AC44"/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  <c r="AY44"/>
      <c r="AZ44"/>
      <c r="BA44"/>
      <c r="BB44"/>
      <c r="BC44"/>
      <c r="BD44"/>
      <c r="BE44"/>
      <c r="BF44"/>
    </row>
    <row r="45" spans="1:58">
      <c r="A45"/>
      <c r="B45" s="172"/>
      <c r="C45"/>
      <c r="D45"/>
      <c r="E45"/>
      <c r="F45"/>
      <c r="G45"/>
      <c r="H45"/>
      <c r="I45"/>
      <c r="J45"/>
      <c r="K45"/>
      <c r="L45"/>
      <c r="M45"/>
      <c r="N45"/>
      <c r="O45"/>
      <c r="P45"/>
      <c r="Q45"/>
      <c r="R45"/>
      <c r="S45"/>
      <c r="T45"/>
      <c r="U45"/>
      <c r="V45"/>
      <c r="W45"/>
      <c r="X45"/>
      <c r="Y45"/>
      <c r="Z45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/>
      <c r="AZ45"/>
      <c r="BA45"/>
      <c r="BB45"/>
      <c r="BC45"/>
      <c r="BD45"/>
      <c r="BE45"/>
      <c r="BF45"/>
    </row>
    <row r="46" spans="1:58">
      <c r="A46"/>
      <c r="B46" s="172"/>
      <c r="C46"/>
      <c r="D46"/>
      <c r="E46"/>
      <c r="F46"/>
      <c r="G46"/>
      <c r="H46"/>
      <c r="I46"/>
      <c r="J46"/>
      <c r="K46"/>
      <c r="L46"/>
      <c r="M46"/>
      <c r="N46"/>
      <c r="O46"/>
      <c r="P46"/>
      <c r="Q46"/>
      <c r="R46"/>
      <c r="S46"/>
      <c r="T46"/>
      <c r="U46"/>
      <c r="V46"/>
      <c r="W46"/>
      <c r="X46"/>
      <c r="Y46"/>
      <c r="Z46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  <c r="AY46"/>
      <c r="AZ46"/>
      <c r="BA46"/>
      <c r="BB46"/>
      <c r="BC46"/>
      <c r="BD46"/>
      <c r="BE46"/>
      <c r="BF46"/>
    </row>
    <row r="47" spans="1:58">
      <c r="A47"/>
      <c r="B47" s="172"/>
      <c r="C47"/>
      <c r="D47"/>
      <c r="E47"/>
      <c r="F47"/>
      <c r="G47"/>
      <c r="H47"/>
      <c r="I47"/>
      <c r="J47"/>
      <c r="K47"/>
      <c r="L47"/>
      <c r="M47"/>
      <c r="N47"/>
      <c r="O47"/>
      <c r="P47"/>
      <c r="Q47"/>
      <c r="R47"/>
      <c r="S47"/>
      <c r="T47"/>
      <c r="U47"/>
      <c r="V47"/>
      <c r="W47"/>
      <c r="X47"/>
      <c r="Y47"/>
      <c r="Z47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  <c r="AR47"/>
      <c r="AS47"/>
      <c r="AT47"/>
      <c r="AU47"/>
      <c r="AV47"/>
      <c r="AW47"/>
      <c r="AX47"/>
      <c r="AY47"/>
      <c r="AZ47"/>
      <c r="BA47"/>
      <c r="BB47"/>
      <c r="BC47"/>
      <c r="BD47"/>
      <c r="BE47"/>
      <c r="BF47"/>
    </row>
    <row r="48" spans="1:58">
      <c r="A48"/>
      <c r="B48" s="172"/>
      <c r="C48"/>
      <c r="D48"/>
      <c r="E48"/>
      <c r="F48"/>
      <c r="G48"/>
      <c r="H48"/>
      <c r="I48"/>
      <c r="J48"/>
      <c r="K48"/>
      <c r="L48"/>
      <c r="M48"/>
      <c r="N48"/>
      <c r="O48"/>
      <c r="P48"/>
      <c r="Q48"/>
      <c r="R48"/>
      <c r="S48"/>
      <c r="T48"/>
      <c r="U48"/>
      <c r="V48"/>
      <c r="W48"/>
      <c r="X48"/>
      <c r="Y48"/>
      <c r="Z4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  <c r="AR48"/>
      <c r="AS48"/>
      <c r="AT48"/>
      <c r="AU48"/>
      <c r="AV48"/>
      <c r="AW48"/>
      <c r="AX48"/>
      <c r="AY48"/>
      <c r="AZ48"/>
      <c r="BA48"/>
      <c r="BB48"/>
      <c r="BC48"/>
      <c r="BD48"/>
      <c r="BE48"/>
      <c r="BF48"/>
    </row>
    <row r="49" spans="1:58">
      <c r="A49"/>
      <c r="B49" s="172"/>
      <c r="C49"/>
      <c r="D49"/>
      <c r="E49"/>
      <c r="F49"/>
      <c r="G49"/>
      <c r="H49"/>
      <c r="I49"/>
      <c r="J49"/>
      <c r="K49"/>
      <c r="L49"/>
      <c r="M49"/>
      <c r="N49"/>
      <c r="O49"/>
      <c r="P49"/>
      <c r="Q49"/>
      <c r="R49"/>
      <c r="S49"/>
      <c r="T49"/>
      <c r="U49"/>
      <c r="V49"/>
      <c r="W49"/>
      <c r="X49"/>
      <c r="Y49"/>
      <c r="Z49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  <c r="AR49"/>
      <c r="AS49"/>
      <c r="AT49"/>
      <c r="AU49"/>
      <c r="AV49"/>
      <c r="AW49"/>
      <c r="AX49"/>
      <c r="AY49"/>
      <c r="AZ49"/>
      <c r="BA49"/>
      <c r="BB49"/>
      <c r="BC49"/>
      <c r="BD49"/>
      <c r="BE49"/>
      <c r="BF49"/>
    </row>
    <row r="50" spans="1:58">
      <c r="A50"/>
      <c r="B50" s="172"/>
      <c r="C50"/>
      <c r="D50"/>
      <c r="E50"/>
      <c r="F50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  <c r="Y50"/>
      <c r="Z50"/>
      <c r="AA50"/>
      <c r="AB50"/>
      <c r="AC50"/>
      <c r="AD5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/>
      <c r="AX50"/>
      <c r="AY50"/>
      <c r="AZ50"/>
      <c r="BA50"/>
      <c r="BB50"/>
      <c r="BC50"/>
      <c r="BD50"/>
      <c r="BE50"/>
      <c r="BF50"/>
    </row>
    <row r="51" spans="1:58">
      <c r="A51"/>
      <c r="B51" s="172"/>
      <c r="C51"/>
      <c r="D51"/>
      <c r="E51"/>
      <c r="F51"/>
      <c r="G51"/>
      <c r="H51"/>
      <c r="I51"/>
      <c r="J51"/>
      <c r="K51"/>
      <c r="L51"/>
      <c r="M51"/>
      <c r="N51"/>
      <c r="O51"/>
      <c r="P51"/>
      <c r="Q51"/>
      <c r="R51"/>
      <c r="S51"/>
      <c r="T51"/>
      <c r="U51"/>
      <c r="V51"/>
      <c r="W51"/>
      <c r="X51"/>
      <c r="Y51"/>
      <c r="Z51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  <c r="AR51"/>
      <c r="AS51"/>
      <c r="AT51"/>
      <c r="AU51"/>
      <c r="AV51"/>
      <c r="AW51"/>
      <c r="AX51"/>
      <c r="AY51"/>
      <c r="AZ51"/>
      <c r="BA51"/>
      <c r="BB51"/>
      <c r="BC51"/>
      <c r="BD51"/>
      <c r="BE51"/>
      <c r="BF51"/>
    </row>
    <row r="52" spans="1:58">
      <c r="A52"/>
      <c r="B52" s="172"/>
      <c r="C52"/>
      <c r="D52"/>
      <c r="E52"/>
      <c r="F52"/>
      <c r="G52"/>
      <c r="H52"/>
      <c r="I52"/>
      <c r="J52"/>
      <c r="K52"/>
      <c r="L52"/>
      <c r="M52"/>
      <c r="N52"/>
      <c r="O52"/>
      <c r="P52"/>
      <c r="Q52"/>
      <c r="R52"/>
      <c r="S52"/>
      <c r="T52"/>
      <c r="U52"/>
      <c r="V52"/>
      <c r="W52"/>
      <c r="X52"/>
      <c r="Y52"/>
      <c r="Z52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  <c r="AR52"/>
      <c r="AS52"/>
      <c r="AT52"/>
      <c r="AU52"/>
      <c r="AV52"/>
      <c r="AW52"/>
      <c r="AX52"/>
      <c r="AY52"/>
      <c r="AZ52"/>
      <c r="BA52"/>
      <c r="BB52"/>
      <c r="BC52"/>
      <c r="BD52"/>
      <c r="BE52"/>
      <c r="BF52"/>
    </row>
    <row r="53" spans="1:58">
      <c r="A53"/>
      <c r="B53" s="172"/>
      <c r="C53"/>
      <c r="D53"/>
      <c r="E53"/>
      <c r="F53"/>
      <c r="G53"/>
      <c r="H53"/>
      <c r="I53"/>
      <c r="J53"/>
      <c r="K53"/>
      <c r="L53"/>
      <c r="M53"/>
      <c r="N53"/>
      <c r="O53"/>
      <c r="P53"/>
      <c r="Q53"/>
      <c r="R53"/>
      <c r="S53"/>
      <c r="T53"/>
      <c r="U53"/>
      <c r="V53"/>
      <c r="W53"/>
      <c r="X53"/>
      <c r="Y53"/>
      <c r="Z53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/>
      <c r="AZ53"/>
      <c r="BA53"/>
      <c r="BB53"/>
      <c r="BC53"/>
      <c r="BD53"/>
      <c r="BE53"/>
      <c r="BF53"/>
    </row>
    <row r="54" spans="1:58">
      <c r="A54"/>
      <c r="B54" s="172"/>
      <c r="C54"/>
      <c r="D54"/>
      <c r="E54"/>
      <c r="F54"/>
      <c r="G54"/>
      <c r="H54"/>
      <c r="I54"/>
      <c r="J54"/>
      <c r="K54"/>
      <c r="L54"/>
      <c r="M54"/>
      <c r="N54"/>
      <c r="O54"/>
      <c r="P54"/>
      <c r="Q54"/>
      <c r="R54"/>
      <c r="S54"/>
      <c r="T54"/>
      <c r="U54"/>
      <c r="V54"/>
      <c r="W54"/>
      <c r="X54"/>
      <c r="Y54"/>
      <c r="Z54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  <c r="AR54"/>
      <c r="AS54"/>
      <c r="AT54"/>
      <c r="AU54"/>
      <c r="AV54"/>
      <c r="AW54"/>
      <c r="AX54"/>
      <c r="AY54"/>
      <c r="AZ54"/>
      <c r="BA54"/>
      <c r="BB54"/>
      <c r="BC54"/>
      <c r="BD54"/>
      <c r="BE54"/>
      <c r="BF54"/>
    </row>
    <row r="55" spans="1:58">
      <c r="A55"/>
      <c r="B55" s="172"/>
      <c r="C55"/>
      <c r="D55"/>
      <c r="E55"/>
      <c r="F55"/>
      <c r="G55"/>
      <c r="H55"/>
      <c r="I55"/>
      <c r="J55"/>
      <c r="K55"/>
      <c r="L55"/>
      <c r="M55"/>
      <c r="N55"/>
      <c r="O55"/>
      <c r="P55"/>
      <c r="Q55"/>
      <c r="R55"/>
      <c r="S55"/>
      <c r="T55"/>
      <c r="U55"/>
      <c r="V55"/>
      <c r="W55"/>
      <c r="X55"/>
      <c r="Y55"/>
      <c r="Z55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  <c r="AR55"/>
      <c r="AS55"/>
      <c r="AT55"/>
      <c r="AU55"/>
      <c r="AV55"/>
      <c r="AW55"/>
      <c r="AX55"/>
      <c r="AY55"/>
      <c r="AZ55"/>
      <c r="BA55"/>
      <c r="BB55"/>
      <c r="BC55"/>
      <c r="BD55"/>
      <c r="BE55"/>
      <c r="BF55"/>
    </row>
    <row r="56" spans="1:58">
      <c r="A56"/>
      <c r="B56" s="172"/>
      <c r="C56"/>
      <c r="D56"/>
      <c r="E56"/>
      <c r="F56"/>
      <c r="G56"/>
      <c r="H56"/>
      <c r="I56"/>
      <c r="J56"/>
      <c r="K56"/>
      <c r="L56"/>
      <c r="M56"/>
      <c r="N56"/>
      <c r="O56"/>
      <c r="P56"/>
      <c r="Q56"/>
      <c r="R56"/>
      <c r="S56"/>
      <c r="T56"/>
      <c r="U56"/>
      <c r="V56"/>
      <c r="W56"/>
      <c r="X56"/>
      <c r="Y56"/>
      <c r="Z56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  <c r="AY56"/>
      <c r="AZ56"/>
      <c r="BA56"/>
      <c r="BB56"/>
      <c r="BC56"/>
      <c r="BD56"/>
      <c r="BE56"/>
      <c r="BF56"/>
    </row>
    <row r="57" spans="1:58">
      <c r="A57"/>
      <c r="B57" s="172"/>
      <c r="C57"/>
      <c r="D57"/>
      <c r="E57"/>
      <c r="F57"/>
      <c r="G57"/>
      <c r="H57"/>
      <c r="I57"/>
      <c r="J57"/>
      <c r="K57"/>
      <c r="L57"/>
      <c r="M57"/>
      <c r="N57"/>
      <c r="O57"/>
      <c r="P57"/>
      <c r="Q57"/>
      <c r="R57"/>
      <c r="S57"/>
      <c r="T57"/>
      <c r="U57"/>
      <c r="V57"/>
      <c r="W57"/>
      <c r="X57"/>
      <c r="Y57"/>
      <c r="Z57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  <c r="AR57"/>
      <c r="AS57"/>
      <c r="AT57"/>
      <c r="AU57"/>
      <c r="AV57"/>
      <c r="AW57"/>
      <c r="AX57"/>
      <c r="AY57"/>
      <c r="AZ57"/>
      <c r="BA57"/>
      <c r="BB57"/>
      <c r="BC57"/>
      <c r="BD57"/>
      <c r="BE57"/>
      <c r="BF57"/>
    </row>
    <row r="58" spans="1:58">
      <c r="A58"/>
      <c r="B58" s="172"/>
      <c r="C58"/>
      <c r="D58"/>
      <c r="E58"/>
      <c r="F58"/>
      <c r="G58"/>
      <c r="H58"/>
      <c r="I58"/>
      <c r="J58"/>
      <c r="K58"/>
      <c r="L58"/>
      <c r="M58"/>
      <c r="N58"/>
      <c r="O58"/>
      <c r="P58"/>
      <c r="Q58"/>
      <c r="R58"/>
      <c r="S58"/>
      <c r="T58"/>
      <c r="U58"/>
      <c r="V58"/>
      <c r="W58"/>
      <c r="X58"/>
      <c r="Y58"/>
      <c r="Z58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  <c r="AR58"/>
      <c r="AS58"/>
      <c r="AT58"/>
      <c r="AU58"/>
      <c r="AV58"/>
      <c r="AW58"/>
      <c r="AX58"/>
      <c r="AY58"/>
      <c r="AZ58"/>
      <c r="BA58"/>
      <c r="BB58"/>
      <c r="BC58"/>
      <c r="BD58"/>
      <c r="BE58"/>
      <c r="BF58"/>
    </row>
    <row r="59" spans="1:58">
      <c r="A59"/>
      <c r="B59" s="172"/>
      <c r="C59"/>
      <c r="D59"/>
      <c r="E59"/>
      <c r="F59"/>
      <c r="G59"/>
      <c r="H59"/>
      <c r="I59"/>
      <c r="J59"/>
      <c r="K59"/>
      <c r="L59"/>
      <c r="M59"/>
      <c r="N59"/>
      <c r="O59"/>
      <c r="P59"/>
      <c r="Q59"/>
      <c r="R59"/>
      <c r="S59"/>
      <c r="T59"/>
      <c r="U59"/>
      <c r="V59"/>
      <c r="W59"/>
      <c r="X59"/>
      <c r="Y59"/>
      <c r="Z59"/>
      <c r="AA59"/>
      <c r="AB59"/>
      <c r="AC59"/>
      <c r="AD59"/>
      <c r="AE59"/>
      <c r="AF59"/>
      <c r="AG59"/>
      <c r="AH59"/>
      <c r="AI59"/>
      <c r="AJ59"/>
      <c r="AK59"/>
      <c r="AL59"/>
      <c r="AM59"/>
      <c r="AN59"/>
      <c r="AO59"/>
      <c r="AP59"/>
      <c r="AQ59"/>
      <c r="AR59"/>
      <c r="AS59"/>
      <c r="AT59"/>
      <c r="AU59"/>
      <c r="AV59"/>
      <c r="AW59"/>
      <c r="AX59"/>
      <c r="AY59"/>
      <c r="AZ59"/>
      <c r="BA59"/>
      <c r="BB59"/>
      <c r="BC59"/>
      <c r="BD59"/>
      <c r="BE59"/>
      <c r="BF59"/>
    </row>
    <row r="60" spans="1:58">
      <c r="A60"/>
      <c r="B60" s="172"/>
      <c r="C60"/>
      <c r="D60"/>
      <c r="E60"/>
      <c r="F60"/>
      <c r="G60"/>
      <c r="H60"/>
      <c r="I60"/>
      <c r="J60"/>
      <c r="K60"/>
      <c r="L60"/>
      <c r="M60"/>
      <c r="N60"/>
      <c r="O60"/>
      <c r="P60"/>
      <c r="Q60"/>
      <c r="R60"/>
      <c r="S60"/>
      <c r="T60"/>
      <c r="U60"/>
      <c r="V60"/>
      <c r="W60"/>
      <c r="X60"/>
      <c r="Y60"/>
      <c r="Z60"/>
      <c r="AA60"/>
      <c r="AB60"/>
      <c r="AC60"/>
      <c r="AD60"/>
      <c r="AE60"/>
      <c r="AF60"/>
      <c r="AG60"/>
      <c r="AH60"/>
      <c r="AI60"/>
      <c r="AJ60"/>
      <c r="AK60"/>
      <c r="AL60"/>
      <c r="AM60"/>
      <c r="AN60"/>
      <c r="AO60"/>
      <c r="AP60"/>
      <c r="AQ60"/>
      <c r="AR60"/>
      <c r="AS60"/>
      <c r="AT60"/>
      <c r="AU60"/>
      <c r="AV60"/>
      <c r="AW60"/>
      <c r="AX60"/>
      <c r="AY60"/>
      <c r="AZ60"/>
      <c r="BA60"/>
      <c r="BB60"/>
      <c r="BC60"/>
      <c r="BD60"/>
      <c r="BE60"/>
      <c r="BF60"/>
    </row>
    <row r="61" spans="1:58">
      <c r="A61"/>
      <c r="B61" s="172"/>
      <c r="C61"/>
      <c r="D61"/>
      <c r="E61"/>
      <c r="F61"/>
      <c r="G61"/>
      <c r="H61"/>
      <c r="I61"/>
      <c r="J61"/>
      <c r="K61"/>
      <c r="L61"/>
      <c r="M61"/>
      <c r="N61"/>
      <c r="O61"/>
      <c r="P61"/>
      <c r="Q61"/>
      <c r="R61"/>
      <c r="S61"/>
      <c r="T61"/>
      <c r="U61"/>
      <c r="V61"/>
      <c r="W61"/>
      <c r="X61"/>
      <c r="Y61"/>
      <c r="Z61"/>
      <c r="AA61"/>
      <c r="AB61"/>
      <c r="AC61"/>
      <c r="AD61"/>
      <c r="AE61"/>
      <c r="AF61"/>
      <c r="AG61"/>
      <c r="AH61"/>
      <c r="AI61"/>
      <c r="AJ61"/>
      <c r="AK61"/>
      <c r="AL61"/>
      <c r="AM61"/>
      <c r="AN61"/>
      <c r="AO61"/>
      <c r="AP61"/>
      <c r="AQ61"/>
      <c r="AR61"/>
      <c r="AS61"/>
      <c r="AT61"/>
      <c r="AU61"/>
      <c r="AV61"/>
      <c r="AW61"/>
      <c r="AX61"/>
      <c r="AY61"/>
      <c r="AZ61"/>
      <c r="BA61"/>
      <c r="BB61"/>
      <c r="BC61"/>
      <c r="BD61"/>
      <c r="BE61"/>
      <c r="BF61"/>
    </row>
    <row r="62" spans="1:58">
      <c r="A62"/>
      <c r="B62" s="172"/>
      <c r="C62"/>
      <c r="D62"/>
      <c r="E62"/>
      <c r="F62"/>
      <c r="G62"/>
      <c r="H62"/>
      <c r="I62"/>
      <c r="J62"/>
      <c r="K62"/>
      <c r="L62"/>
      <c r="M62"/>
      <c r="N62"/>
      <c r="O62"/>
      <c r="P62"/>
      <c r="Q62"/>
      <c r="R62"/>
      <c r="S62"/>
      <c r="T62"/>
      <c r="U62"/>
      <c r="V62"/>
      <c r="W62"/>
      <c r="X62"/>
      <c r="Y62"/>
      <c r="Z62"/>
      <c r="AA62"/>
      <c r="AB62"/>
      <c r="AC62"/>
      <c r="AD62"/>
      <c r="AE62"/>
      <c r="AF62"/>
      <c r="AG62"/>
      <c r="AH62"/>
      <c r="AI62"/>
      <c r="AJ62"/>
      <c r="AK62"/>
      <c r="AL62"/>
      <c r="AM62"/>
      <c r="AN62"/>
      <c r="AO62"/>
      <c r="AP62"/>
      <c r="AQ62"/>
      <c r="AR62"/>
      <c r="AS62"/>
      <c r="AT62"/>
      <c r="AU62"/>
      <c r="AV62"/>
      <c r="AW62"/>
      <c r="AX62"/>
      <c r="AY62"/>
      <c r="AZ62"/>
      <c r="BA62"/>
      <c r="BB62"/>
      <c r="BC62"/>
      <c r="BD62"/>
      <c r="BE62"/>
      <c r="BF62"/>
    </row>
    <row r="63" spans="1:58">
      <c r="A63"/>
      <c r="B63" s="172"/>
      <c r="C63"/>
      <c r="D63"/>
      <c r="E63"/>
      <c r="F63"/>
      <c r="G63"/>
      <c r="H63"/>
      <c r="I63"/>
      <c r="J63"/>
      <c r="K63"/>
      <c r="L63"/>
      <c r="M63"/>
      <c r="N63"/>
      <c r="O63"/>
      <c r="P63"/>
      <c r="Q63"/>
      <c r="R63"/>
      <c r="S63"/>
      <c r="T63"/>
      <c r="U63"/>
      <c r="V63"/>
      <c r="W63"/>
      <c r="X63"/>
      <c r="Y63"/>
      <c r="Z63"/>
      <c r="AA63"/>
      <c r="AB63"/>
      <c r="AC63"/>
      <c r="AD63"/>
      <c r="AE63"/>
      <c r="AF63"/>
      <c r="AG63"/>
      <c r="AH63"/>
      <c r="AI63"/>
      <c r="AJ63"/>
      <c r="AK63"/>
      <c r="AL63"/>
      <c r="AM63"/>
      <c r="AN63"/>
      <c r="AO63"/>
      <c r="AP63"/>
      <c r="AQ63"/>
      <c r="AR63"/>
      <c r="AS63"/>
      <c r="AT63"/>
      <c r="AU63"/>
      <c r="AV63"/>
      <c r="AW63"/>
      <c r="AX63"/>
      <c r="AY63"/>
      <c r="AZ63"/>
      <c r="BA63"/>
      <c r="BB63"/>
      <c r="BC63"/>
      <c r="BD63"/>
      <c r="BE63"/>
      <c r="BF63"/>
    </row>
    <row r="64" spans="1:58">
      <c r="A64"/>
      <c r="B64" s="172"/>
      <c r="C64"/>
      <c r="D64"/>
      <c r="E64"/>
      <c r="F64"/>
      <c r="G64"/>
      <c r="H64"/>
      <c r="I64"/>
      <c r="J64"/>
      <c r="K64"/>
      <c r="L64"/>
      <c r="M64"/>
      <c r="N64"/>
      <c r="O64"/>
      <c r="P64"/>
      <c r="Q64"/>
      <c r="R64"/>
      <c r="S64"/>
      <c r="T64"/>
      <c r="U64"/>
      <c r="V64"/>
      <c r="W64"/>
      <c r="X64"/>
      <c r="Y64"/>
      <c r="Z64"/>
      <c r="AA64"/>
      <c r="AB64"/>
      <c r="AC64"/>
      <c r="AD64"/>
      <c r="AE64"/>
      <c r="AF64"/>
      <c r="AG64"/>
      <c r="AH64"/>
      <c r="AI64"/>
      <c r="AJ64"/>
      <c r="AK64"/>
      <c r="AL64"/>
      <c r="AM64"/>
      <c r="AN64"/>
      <c r="AO64"/>
      <c r="AP64"/>
      <c r="AQ64"/>
      <c r="AR64"/>
      <c r="AS64"/>
      <c r="AT64"/>
      <c r="AU64"/>
      <c r="AV64"/>
      <c r="AW64"/>
      <c r="AX64"/>
      <c r="AY64"/>
      <c r="AZ64"/>
      <c r="BA64"/>
      <c r="BB64"/>
      <c r="BC64"/>
      <c r="BD64"/>
      <c r="BE64"/>
      <c r="BF64"/>
    </row>
    <row r="65" spans="1:58">
      <c r="A65"/>
      <c r="B65" s="172"/>
      <c r="C65"/>
      <c r="D65"/>
      <c r="E65"/>
      <c r="F65"/>
      <c r="G65"/>
      <c r="H65"/>
      <c r="I65"/>
      <c r="J65"/>
      <c r="K65"/>
      <c r="L65"/>
      <c r="M65"/>
      <c r="N65"/>
      <c r="O65"/>
      <c r="P65"/>
      <c r="Q65"/>
      <c r="R65"/>
      <c r="S65"/>
      <c r="T65"/>
      <c r="U65"/>
      <c r="V65"/>
      <c r="W65"/>
      <c r="X65"/>
      <c r="Y65"/>
      <c r="Z65"/>
      <c r="AA65"/>
      <c r="AB65"/>
      <c r="AC65"/>
      <c r="AD65"/>
      <c r="AE65"/>
      <c r="AF65"/>
      <c r="AG65"/>
      <c r="AH65"/>
      <c r="AI65"/>
      <c r="AJ65"/>
      <c r="AK65"/>
      <c r="AL65"/>
      <c r="AM65"/>
      <c r="AN65"/>
      <c r="AO65"/>
      <c r="AP65"/>
      <c r="AQ65"/>
      <c r="AR65"/>
      <c r="AS65"/>
      <c r="AT65"/>
      <c r="AU65"/>
      <c r="AV65"/>
      <c r="AW65"/>
      <c r="AX65"/>
      <c r="AY65"/>
      <c r="AZ65"/>
      <c r="BA65"/>
      <c r="BB65"/>
      <c r="BC65"/>
      <c r="BD65"/>
      <c r="BE65"/>
      <c r="BF65"/>
    </row>
  </sheetData>
  <autoFilter ref="A1:AS1" xr:uid="{4D8FD7B6-1CF6-A34B-9682-D1373F1701C1}">
    <sortState xmlns:xlrd2="http://schemas.microsoft.com/office/spreadsheetml/2017/richdata2" ref="A2:AS33">
      <sortCondition ref="B1:B33"/>
    </sortState>
  </autoFilter>
  <pageMargins left="0.75" right="0.75" top="1" bottom="1" header="0.5" footer="0.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N33"/>
  <sheetViews>
    <sheetView zoomScale="143" workbookViewId="0">
      <selection activeCell="A2" sqref="A2:D33"/>
    </sheetView>
  </sheetViews>
  <sheetFormatPr defaultColWidth="10.83203125" defaultRowHeight="15.5"/>
  <cols>
    <col min="1" max="1" width="10.83203125" style="38"/>
    <col min="2" max="2" width="10.83203125" style="173"/>
    <col min="3" max="3" width="10.83203125" style="38"/>
    <col min="4" max="6" width="10.83203125" style="167"/>
    <col min="7" max="16384" width="10.83203125" style="38"/>
  </cols>
  <sheetData>
    <row r="1" spans="1:66">
      <c r="A1" t="s">
        <v>37</v>
      </c>
      <c r="B1" s="172" t="s">
        <v>38</v>
      </c>
      <c r="C1" t="s">
        <v>39</v>
      </c>
      <c r="D1" t="s">
        <v>241</v>
      </c>
      <c r="E1" t="s">
        <v>242</v>
      </c>
      <c r="F1" t="s">
        <v>243</v>
      </c>
      <c r="G1" t="s">
        <v>244</v>
      </c>
      <c r="H1" t="s">
        <v>245</v>
      </c>
      <c r="I1" t="s">
        <v>246</v>
      </c>
      <c r="J1" t="s">
        <v>11</v>
      </c>
      <c r="K1" t="s">
        <v>247</v>
      </c>
      <c r="L1" t="s">
        <v>248</v>
      </c>
      <c r="M1" t="s">
        <v>40</v>
      </c>
      <c r="N1" t="s">
        <v>41</v>
      </c>
      <c r="O1" t="s">
        <v>42</v>
      </c>
      <c r="P1" t="s">
        <v>43</v>
      </c>
      <c r="Q1" t="s">
        <v>44</v>
      </c>
      <c r="R1" t="s">
        <v>45</v>
      </c>
      <c r="S1" t="s">
        <v>46</v>
      </c>
      <c r="T1" t="s">
        <v>47</v>
      </c>
      <c r="U1" t="s">
        <v>48</v>
      </c>
      <c r="V1" t="s">
        <v>49</v>
      </c>
      <c r="W1" t="s">
        <v>50</v>
      </c>
      <c r="X1" t="s">
        <v>51</v>
      </c>
      <c r="Y1" t="s">
        <v>52</v>
      </c>
      <c r="Z1" t="s">
        <v>53</v>
      </c>
      <c r="AA1" t="s">
        <v>54</v>
      </c>
      <c r="AB1" t="s">
        <v>55</v>
      </c>
      <c r="AC1" t="s">
        <v>56</v>
      </c>
      <c r="AD1" t="s">
        <v>57</v>
      </c>
      <c r="AE1" t="s">
        <v>58</v>
      </c>
      <c r="AF1" t="s">
        <v>59</v>
      </c>
      <c r="AG1" t="s">
        <v>60</v>
      </c>
      <c r="AH1" t="s">
        <v>61</v>
      </c>
      <c r="AI1" t="s">
        <v>62</v>
      </c>
      <c r="AJ1" t="s">
        <v>63</v>
      </c>
      <c r="AK1" t="s">
        <v>64</v>
      </c>
      <c r="AL1" t="s">
        <v>65</v>
      </c>
      <c r="AM1" t="s">
        <v>66</v>
      </c>
      <c r="AN1" t="s">
        <v>67</v>
      </c>
      <c r="AO1" t="s">
        <v>68</v>
      </c>
      <c r="AP1" t="s">
        <v>69</v>
      </c>
      <c r="AQ1" t="s">
        <v>70</v>
      </c>
      <c r="AR1" t="s">
        <v>71</v>
      </c>
      <c r="AS1" t="s">
        <v>72</v>
      </c>
      <c r="AT1" t="s">
        <v>73</v>
      </c>
      <c r="AU1" t="s">
        <v>74</v>
      </c>
      <c r="AV1" t="s">
        <v>75</v>
      </c>
      <c r="AW1" t="s">
        <v>76</v>
      </c>
      <c r="AX1" t="s">
        <v>77</v>
      </c>
      <c r="AY1" t="s">
        <v>78</v>
      </c>
      <c r="AZ1" t="s">
        <v>79</v>
      </c>
      <c r="BA1" t="s">
        <v>80</v>
      </c>
      <c r="BB1" t="s">
        <v>81</v>
      </c>
      <c r="BC1" t="s">
        <v>82</v>
      </c>
      <c r="BD1" t="s">
        <v>83</v>
      </c>
      <c r="BE1" t="s">
        <v>84</v>
      </c>
      <c r="BF1" t="s">
        <v>85</v>
      </c>
      <c r="BG1" t="s">
        <v>86</v>
      </c>
      <c r="BH1" t="s">
        <v>87</v>
      </c>
      <c r="BI1" t="s">
        <v>88</v>
      </c>
      <c r="BJ1" t="s">
        <v>89</v>
      </c>
      <c r="BK1" t="s">
        <v>90</v>
      </c>
      <c r="BL1" t="s">
        <v>91</v>
      </c>
      <c r="BM1" t="s">
        <v>92</v>
      </c>
      <c r="BN1" t="s">
        <v>93</v>
      </c>
    </row>
    <row r="2" spans="1:66">
      <c r="A2" t="s">
        <v>144</v>
      </c>
      <c r="B2" s="172" t="s">
        <v>224</v>
      </c>
      <c r="C2" t="s">
        <v>113</v>
      </c>
      <c r="D2">
        <f t="shared" ref="D2:D33" si="0">L2/5</f>
        <v>51.265319824218793</v>
      </c>
      <c r="E2">
        <v>12.8163299560547</v>
      </c>
      <c r="F2" t="s">
        <v>249</v>
      </c>
      <c r="G2" t="s">
        <v>250</v>
      </c>
      <c r="H2" t="s">
        <v>251</v>
      </c>
      <c r="I2" t="s">
        <v>251</v>
      </c>
      <c r="J2" t="s">
        <v>252</v>
      </c>
      <c r="K2" t="s">
        <v>253</v>
      </c>
      <c r="L2">
        <v>256.32659912109398</v>
      </c>
      <c r="M2"/>
      <c r="N2"/>
      <c r="O2">
        <v>14.5807390213013</v>
      </c>
      <c r="P2">
        <v>11.054562568664601</v>
      </c>
      <c r="Q2">
        <v>18736</v>
      </c>
      <c r="R2">
        <v>203</v>
      </c>
      <c r="S2">
        <v>18533</v>
      </c>
      <c r="T2">
        <v>0</v>
      </c>
      <c r="U2">
        <v>0</v>
      </c>
      <c r="V2">
        <v>0</v>
      </c>
      <c r="W2">
        <v>0</v>
      </c>
      <c r="X2"/>
      <c r="Y2"/>
      <c r="Z2"/>
      <c r="AA2"/>
      <c r="AB2"/>
      <c r="AC2"/>
      <c r="AD2"/>
      <c r="AE2"/>
      <c r="AF2">
        <v>4215.27783203125</v>
      </c>
      <c r="AG2"/>
      <c r="AH2"/>
      <c r="AI2"/>
      <c r="AJ2"/>
      <c r="AK2"/>
      <c r="AL2"/>
      <c r="AM2"/>
      <c r="AN2"/>
      <c r="AO2"/>
      <c r="AP2"/>
      <c r="AQ2"/>
      <c r="AR2"/>
      <c r="AS2"/>
      <c r="AT2">
        <v>5595.2041448583695</v>
      </c>
      <c r="AU2">
        <v>3634.5174001538198</v>
      </c>
      <c r="AV2">
        <v>3655.7609638373701</v>
      </c>
      <c r="AW2"/>
      <c r="AX2"/>
      <c r="AY2"/>
      <c r="AZ2"/>
      <c r="BA2">
        <v>13.7162075042725</v>
      </c>
      <c r="BB2">
        <v>14.3259468078613</v>
      </c>
      <c r="BC2"/>
      <c r="BD2"/>
      <c r="BE2"/>
      <c r="BF2"/>
      <c r="BG2"/>
      <c r="BH2"/>
      <c r="BI2"/>
      <c r="BJ2"/>
      <c r="BK2"/>
      <c r="BL2"/>
      <c r="BM2"/>
      <c r="BN2"/>
    </row>
    <row r="3" spans="1:66">
      <c r="A3" t="s">
        <v>130</v>
      </c>
      <c r="B3" s="172" t="s">
        <v>224</v>
      </c>
      <c r="C3" t="s">
        <v>95</v>
      </c>
      <c r="D3">
        <f t="shared" si="0"/>
        <v>79.104479980468795</v>
      </c>
      <c r="E3">
        <v>19.776119232177699</v>
      </c>
      <c r="F3" t="s">
        <v>249</v>
      </c>
      <c r="G3" t="s">
        <v>250</v>
      </c>
      <c r="H3" t="s">
        <v>251</v>
      </c>
      <c r="I3" t="s">
        <v>251</v>
      </c>
      <c r="J3" t="s">
        <v>252</v>
      </c>
      <c r="K3" t="s">
        <v>253</v>
      </c>
      <c r="L3">
        <v>395.52239990234398</v>
      </c>
      <c r="M3"/>
      <c r="N3"/>
      <c r="O3">
        <v>21.9183235168457</v>
      </c>
      <c r="P3">
        <v>17.637811660766602</v>
      </c>
      <c r="Q3">
        <v>19677</v>
      </c>
      <c r="R3">
        <v>328</v>
      </c>
      <c r="S3">
        <v>19349</v>
      </c>
      <c r="T3">
        <v>0</v>
      </c>
      <c r="U3">
        <v>0</v>
      </c>
      <c r="V3">
        <v>0</v>
      </c>
      <c r="W3">
        <v>0</v>
      </c>
      <c r="X3"/>
      <c r="Y3"/>
      <c r="Z3"/>
      <c r="AA3"/>
      <c r="AB3"/>
      <c r="AC3"/>
      <c r="AD3"/>
      <c r="AE3"/>
      <c r="AF3">
        <v>5099.1162109375</v>
      </c>
      <c r="AG3"/>
      <c r="AH3"/>
      <c r="AI3"/>
      <c r="AJ3"/>
      <c r="AK3"/>
      <c r="AL3"/>
      <c r="AM3"/>
      <c r="AN3"/>
      <c r="AO3"/>
      <c r="AP3"/>
      <c r="AQ3"/>
      <c r="AR3"/>
      <c r="AS3"/>
      <c r="AT3">
        <v>5626.0838861232896</v>
      </c>
      <c r="AU3">
        <v>4342.2441962944604</v>
      </c>
      <c r="AV3">
        <v>4363.6447867434099</v>
      </c>
      <c r="AW3"/>
      <c r="AX3"/>
      <c r="AY3"/>
      <c r="AZ3"/>
      <c r="BA3">
        <v>20.868593215942401</v>
      </c>
      <c r="BB3">
        <v>14.719861030578601</v>
      </c>
      <c r="BC3"/>
      <c r="BD3"/>
      <c r="BE3"/>
      <c r="BF3"/>
      <c r="BG3"/>
      <c r="BH3"/>
      <c r="BI3"/>
      <c r="BJ3"/>
      <c r="BK3"/>
      <c r="BL3"/>
      <c r="BM3"/>
      <c r="BN3"/>
    </row>
    <row r="4" spans="1:66">
      <c r="A4" t="s">
        <v>145</v>
      </c>
      <c r="B4" s="172" t="s">
        <v>225</v>
      </c>
      <c r="C4" t="s">
        <v>113</v>
      </c>
      <c r="D4">
        <f t="shared" si="0"/>
        <v>56.250097656249999</v>
      </c>
      <c r="E4">
        <v>14.0625247955322</v>
      </c>
      <c r="F4" t="s">
        <v>249</v>
      </c>
      <c r="G4" t="s">
        <v>250</v>
      </c>
      <c r="H4" t="s">
        <v>251</v>
      </c>
      <c r="I4" t="s">
        <v>251</v>
      </c>
      <c r="J4" t="s">
        <v>252</v>
      </c>
      <c r="K4" t="s">
        <v>253</v>
      </c>
      <c r="L4">
        <v>281.25048828125</v>
      </c>
      <c r="M4"/>
      <c r="N4"/>
      <c r="O4">
        <v>15.9891653060913</v>
      </c>
      <c r="P4">
        <v>12.139035224914601</v>
      </c>
      <c r="Q4">
        <v>17253</v>
      </c>
      <c r="R4">
        <v>205</v>
      </c>
      <c r="S4">
        <v>17048</v>
      </c>
      <c r="T4">
        <v>0</v>
      </c>
      <c r="U4">
        <v>0</v>
      </c>
      <c r="V4">
        <v>0</v>
      </c>
      <c r="W4">
        <v>0</v>
      </c>
      <c r="X4"/>
      <c r="Y4"/>
      <c r="Z4"/>
      <c r="AA4"/>
      <c r="AB4"/>
      <c r="AC4"/>
      <c r="AD4"/>
      <c r="AE4"/>
      <c r="AF4">
        <v>4215.27783203125</v>
      </c>
      <c r="AG4"/>
      <c r="AH4"/>
      <c r="AI4"/>
      <c r="AJ4"/>
      <c r="AK4"/>
      <c r="AL4"/>
      <c r="AM4"/>
      <c r="AN4"/>
      <c r="AO4"/>
      <c r="AP4"/>
      <c r="AQ4"/>
      <c r="AR4"/>
      <c r="AS4"/>
      <c r="AT4">
        <v>5375.1423327934499</v>
      </c>
      <c r="AU4">
        <v>3450.0104049045299</v>
      </c>
      <c r="AV4">
        <v>3472.8848061806698</v>
      </c>
      <c r="AW4"/>
      <c r="AX4"/>
      <c r="AY4"/>
      <c r="AZ4"/>
      <c r="BA4">
        <v>15.0451107025146</v>
      </c>
      <c r="BB4">
        <v>18.6846599578857</v>
      </c>
      <c r="BC4"/>
      <c r="BD4"/>
      <c r="BE4"/>
      <c r="BF4"/>
      <c r="BG4"/>
      <c r="BH4"/>
      <c r="BI4"/>
      <c r="BJ4"/>
      <c r="BK4"/>
      <c r="BL4"/>
      <c r="BM4"/>
      <c r="BN4"/>
    </row>
    <row r="5" spans="1:66">
      <c r="A5" t="s">
        <v>131</v>
      </c>
      <c r="B5" s="172" t="s">
        <v>225</v>
      </c>
      <c r="C5" t="s">
        <v>95</v>
      </c>
      <c r="D5">
        <f t="shared" si="0"/>
        <v>74.309899902343801</v>
      </c>
      <c r="E5">
        <v>18.5774745941162</v>
      </c>
      <c r="F5" t="s">
        <v>249</v>
      </c>
      <c r="G5" t="s">
        <v>250</v>
      </c>
      <c r="H5" t="s">
        <v>251</v>
      </c>
      <c r="I5" t="s">
        <v>251</v>
      </c>
      <c r="J5" t="s">
        <v>252</v>
      </c>
      <c r="K5" t="s">
        <v>253</v>
      </c>
      <c r="L5">
        <v>371.54949951171898</v>
      </c>
      <c r="M5"/>
      <c r="N5"/>
      <c r="O5">
        <v>20.627607345581101</v>
      </c>
      <c r="P5">
        <v>16.530908584594702</v>
      </c>
      <c r="Q5">
        <v>20170</v>
      </c>
      <c r="R5">
        <v>316</v>
      </c>
      <c r="S5">
        <v>19854</v>
      </c>
      <c r="T5">
        <v>0</v>
      </c>
      <c r="U5">
        <v>0</v>
      </c>
      <c r="V5">
        <v>0</v>
      </c>
      <c r="W5">
        <v>0</v>
      </c>
      <c r="X5"/>
      <c r="Y5"/>
      <c r="Z5"/>
      <c r="AA5"/>
      <c r="AB5"/>
      <c r="AC5"/>
      <c r="AD5"/>
      <c r="AE5"/>
      <c r="AF5">
        <v>5099.1162109375</v>
      </c>
      <c r="AG5"/>
      <c r="AH5"/>
      <c r="AI5"/>
      <c r="AJ5"/>
      <c r="AK5"/>
      <c r="AL5"/>
      <c r="AM5"/>
      <c r="AN5"/>
      <c r="AO5"/>
      <c r="AP5"/>
      <c r="AQ5"/>
      <c r="AR5"/>
      <c r="AS5"/>
      <c r="AT5">
        <v>5560.16029377225</v>
      </c>
      <c r="AU5">
        <v>4293.1011734784997</v>
      </c>
      <c r="AV5">
        <v>4312.95197575978</v>
      </c>
      <c r="AW5"/>
      <c r="AX5"/>
      <c r="AY5"/>
      <c r="AZ5"/>
      <c r="BA5">
        <v>19.6230144500732</v>
      </c>
      <c r="BB5">
        <v>17.532863616943398</v>
      </c>
      <c r="BC5"/>
      <c r="BD5"/>
      <c r="BE5"/>
      <c r="BF5"/>
      <c r="BG5"/>
      <c r="BH5"/>
      <c r="BI5"/>
      <c r="BJ5"/>
      <c r="BK5"/>
      <c r="BL5"/>
      <c r="BM5"/>
      <c r="BN5"/>
    </row>
    <row r="6" spans="1:66">
      <c r="A6" t="s">
        <v>146</v>
      </c>
      <c r="B6" s="172" t="s">
        <v>226</v>
      </c>
      <c r="C6" t="s">
        <v>113</v>
      </c>
      <c r="D6">
        <f t="shared" si="0"/>
        <v>70.622161865234403</v>
      </c>
      <c r="E6">
        <v>17.655540466308601</v>
      </c>
      <c r="F6" t="s">
        <v>249</v>
      </c>
      <c r="G6" t="s">
        <v>250</v>
      </c>
      <c r="H6" t="s">
        <v>251</v>
      </c>
      <c r="I6" t="s">
        <v>251</v>
      </c>
      <c r="J6" t="s">
        <v>252</v>
      </c>
      <c r="K6" t="s">
        <v>253</v>
      </c>
      <c r="L6">
        <v>353.11080932617199</v>
      </c>
      <c r="M6"/>
      <c r="N6"/>
      <c r="O6">
        <v>19.699996948242202</v>
      </c>
      <c r="P6">
        <v>15.6146326065063</v>
      </c>
      <c r="Q6">
        <v>19268</v>
      </c>
      <c r="R6">
        <v>287</v>
      </c>
      <c r="S6">
        <v>18981</v>
      </c>
      <c r="T6">
        <v>0</v>
      </c>
      <c r="U6">
        <v>0</v>
      </c>
      <c r="V6">
        <v>0</v>
      </c>
      <c r="W6">
        <v>0</v>
      </c>
      <c r="X6"/>
      <c r="Y6"/>
      <c r="Z6"/>
      <c r="AA6"/>
      <c r="AB6"/>
      <c r="AC6"/>
      <c r="AD6"/>
      <c r="AE6"/>
      <c r="AF6">
        <v>4215.27783203125</v>
      </c>
      <c r="AG6"/>
      <c r="AH6"/>
      <c r="AI6"/>
      <c r="AJ6"/>
      <c r="AK6"/>
      <c r="AL6"/>
      <c r="AM6"/>
      <c r="AN6"/>
      <c r="AO6"/>
      <c r="AP6"/>
      <c r="AQ6"/>
      <c r="AR6"/>
      <c r="AS6"/>
      <c r="AT6">
        <v>5423.2220131478698</v>
      </c>
      <c r="AU6">
        <v>3505.5841891567802</v>
      </c>
      <c r="AV6">
        <v>3534.1477170520102</v>
      </c>
      <c r="AW6"/>
      <c r="AX6"/>
      <c r="AY6"/>
      <c r="AZ6"/>
      <c r="BA6">
        <v>18.698186874389599</v>
      </c>
      <c r="BB6">
        <v>19.430864334106399</v>
      </c>
      <c r="BC6"/>
      <c r="BD6"/>
      <c r="BE6"/>
      <c r="BF6"/>
      <c r="BG6"/>
      <c r="BH6"/>
      <c r="BI6"/>
      <c r="BJ6"/>
      <c r="BK6"/>
      <c r="BL6"/>
      <c r="BM6"/>
      <c r="BN6"/>
    </row>
    <row r="7" spans="1:66">
      <c r="A7" t="s">
        <v>132</v>
      </c>
      <c r="B7" s="172" t="s">
        <v>226</v>
      </c>
      <c r="C7" t="s">
        <v>95</v>
      </c>
      <c r="D7">
        <f t="shared" si="0"/>
        <v>82.220263671875003</v>
      </c>
      <c r="E7">
        <v>20.5550651550293</v>
      </c>
      <c r="F7" t="s">
        <v>249</v>
      </c>
      <c r="G7" t="s">
        <v>250</v>
      </c>
      <c r="H7" t="s">
        <v>251</v>
      </c>
      <c r="I7" t="s">
        <v>251</v>
      </c>
      <c r="J7" t="s">
        <v>252</v>
      </c>
      <c r="K7" t="s">
        <v>253</v>
      </c>
      <c r="L7">
        <v>411.101318359375</v>
      </c>
      <c r="M7"/>
      <c r="N7"/>
      <c r="O7">
        <v>22.7616176605225</v>
      </c>
      <c r="P7">
        <v>18.3526420593262</v>
      </c>
      <c r="Q7">
        <v>19284</v>
      </c>
      <c r="R7">
        <v>334</v>
      </c>
      <c r="S7">
        <v>18950</v>
      </c>
      <c r="T7">
        <v>0</v>
      </c>
      <c r="U7">
        <v>0</v>
      </c>
      <c r="V7">
        <v>0</v>
      </c>
      <c r="W7">
        <v>0</v>
      </c>
      <c r="X7"/>
      <c r="Y7"/>
      <c r="Z7"/>
      <c r="AA7"/>
      <c r="AB7"/>
      <c r="AC7"/>
      <c r="AD7"/>
      <c r="AE7"/>
      <c r="AF7">
        <v>5099.1162109375</v>
      </c>
      <c r="AG7"/>
      <c r="AH7"/>
      <c r="AI7"/>
      <c r="AJ7"/>
      <c r="AK7"/>
      <c r="AL7"/>
      <c r="AM7"/>
      <c r="AN7"/>
      <c r="AO7"/>
      <c r="AP7"/>
      <c r="AQ7"/>
      <c r="AR7"/>
      <c r="AS7"/>
      <c r="AT7">
        <v>5484.11437038033</v>
      </c>
      <c r="AU7">
        <v>4184.3243693184204</v>
      </c>
      <c r="AV7">
        <v>4206.8368076276602</v>
      </c>
      <c r="AW7"/>
      <c r="AX7"/>
      <c r="AY7"/>
      <c r="AZ7"/>
      <c r="BA7">
        <v>21.680339813232401</v>
      </c>
      <c r="BB7">
        <v>21.7941379547119</v>
      </c>
      <c r="BC7"/>
      <c r="BD7"/>
      <c r="BE7"/>
      <c r="BF7"/>
      <c r="BG7"/>
      <c r="BH7"/>
      <c r="BI7"/>
      <c r="BJ7"/>
      <c r="BK7"/>
      <c r="BL7"/>
      <c r="BM7"/>
      <c r="BN7"/>
    </row>
    <row r="8" spans="1:66">
      <c r="A8" t="s">
        <v>147</v>
      </c>
      <c r="B8" s="172" t="s">
        <v>227</v>
      </c>
      <c r="C8" t="s">
        <v>113</v>
      </c>
      <c r="D8">
        <f t="shared" si="0"/>
        <v>72.81008911132821</v>
      </c>
      <c r="E8">
        <v>18.202522277831999</v>
      </c>
      <c r="F8" t="s">
        <v>249</v>
      </c>
      <c r="G8" t="s">
        <v>250</v>
      </c>
      <c r="H8" t="s">
        <v>251</v>
      </c>
      <c r="I8" t="s">
        <v>251</v>
      </c>
      <c r="J8" t="s">
        <v>252</v>
      </c>
      <c r="K8" t="s">
        <v>253</v>
      </c>
      <c r="L8">
        <v>364.05044555664102</v>
      </c>
      <c r="M8"/>
      <c r="N8"/>
      <c r="O8">
        <v>20.348117828369102</v>
      </c>
      <c r="P8">
        <v>16.0608310699463</v>
      </c>
      <c r="Q8">
        <v>18042</v>
      </c>
      <c r="R8">
        <v>277</v>
      </c>
      <c r="S8">
        <v>17765</v>
      </c>
      <c r="T8">
        <v>0</v>
      </c>
      <c r="U8">
        <v>0</v>
      </c>
      <c r="V8">
        <v>0</v>
      </c>
      <c r="W8">
        <v>0</v>
      </c>
      <c r="X8"/>
      <c r="Y8"/>
      <c r="Z8"/>
      <c r="AA8"/>
      <c r="AB8"/>
      <c r="AC8"/>
      <c r="AD8"/>
      <c r="AE8"/>
      <c r="AF8">
        <v>4215.27783203125</v>
      </c>
      <c r="AG8"/>
      <c r="AH8"/>
      <c r="AI8"/>
      <c r="AJ8"/>
      <c r="AK8"/>
      <c r="AL8"/>
      <c r="AM8"/>
      <c r="AN8"/>
      <c r="AO8"/>
      <c r="AP8"/>
      <c r="AQ8"/>
      <c r="AR8"/>
      <c r="AS8"/>
      <c r="AT8">
        <v>5432.0181087122101</v>
      </c>
      <c r="AU8">
        <v>3523.39450146938</v>
      </c>
      <c r="AV8">
        <v>3552.6977239062599</v>
      </c>
      <c r="AW8"/>
      <c r="AX8"/>
      <c r="AY8"/>
      <c r="AZ8"/>
      <c r="BA8">
        <v>19.296726226806602</v>
      </c>
      <c r="BB8">
        <v>16.298252105712901</v>
      </c>
      <c r="BC8"/>
      <c r="BD8"/>
      <c r="BE8"/>
      <c r="BF8"/>
      <c r="BG8"/>
      <c r="BH8"/>
      <c r="BI8"/>
      <c r="BJ8"/>
      <c r="BK8"/>
      <c r="BL8"/>
      <c r="BM8"/>
      <c r="BN8"/>
    </row>
    <row r="9" spans="1:66">
      <c r="A9" t="s">
        <v>133</v>
      </c>
      <c r="B9" s="172" t="s">
        <v>227</v>
      </c>
      <c r="C9" t="s">
        <v>95</v>
      </c>
      <c r="D9">
        <f t="shared" si="0"/>
        <v>92.03135986328121</v>
      </c>
      <c r="E9">
        <v>23.007839202880898</v>
      </c>
      <c r="F9" t="s">
        <v>249</v>
      </c>
      <c r="G9" t="s">
        <v>250</v>
      </c>
      <c r="H9" t="s">
        <v>251</v>
      </c>
      <c r="I9" t="s">
        <v>251</v>
      </c>
      <c r="J9" t="s">
        <v>252</v>
      </c>
      <c r="K9" t="s">
        <v>253</v>
      </c>
      <c r="L9">
        <v>460.15679931640602</v>
      </c>
      <c r="M9"/>
      <c r="N9"/>
      <c r="O9">
        <v>25.3903293609619</v>
      </c>
      <c r="P9">
        <v>20.630163192748999</v>
      </c>
      <c r="Q9">
        <v>18537</v>
      </c>
      <c r="R9">
        <v>359</v>
      </c>
      <c r="S9">
        <v>18178</v>
      </c>
      <c r="T9">
        <v>0</v>
      </c>
      <c r="U9">
        <v>0</v>
      </c>
      <c r="V9">
        <v>0</v>
      </c>
      <c r="W9">
        <v>0</v>
      </c>
      <c r="X9"/>
      <c r="Y9"/>
      <c r="Z9"/>
      <c r="AA9"/>
      <c r="AB9"/>
      <c r="AC9"/>
      <c r="AD9"/>
      <c r="AE9"/>
      <c r="AF9">
        <v>5099.1162109375</v>
      </c>
      <c r="AG9"/>
      <c r="AH9"/>
      <c r="AI9"/>
      <c r="AJ9"/>
      <c r="AK9"/>
      <c r="AL9"/>
      <c r="AM9"/>
      <c r="AN9"/>
      <c r="AO9"/>
      <c r="AP9"/>
      <c r="AQ9"/>
      <c r="AR9"/>
      <c r="AS9"/>
      <c r="AT9">
        <v>5632.7550473864003</v>
      </c>
      <c r="AU9">
        <v>4374.81481108958</v>
      </c>
      <c r="AV9">
        <v>4399.1769271186804</v>
      </c>
      <c r="AW9"/>
      <c r="AX9"/>
      <c r="AY9"/>
      <c r="AZ9"/>
      <c r="BA9">
        <v>24.222793579101602</v>
      </c>
      <c r="BB9">
        <v>17.612094879150401</v>
      </c>
      <c r="BC9"/>
      <c r="BD9"/>
      <c r="BE9"/>
      <c r="BF9"/>
      <c r="BG9"/>
      <c r="BH9"/>
      <c r="BI9"/>
      <c r="BJ9"/>
      <c r="BK9"/>
      <c r="BL9"/>
      <c r="BM9"/>
      <c r="BN9"/>
    </row>
    <row r="10" spans="1:66">
      <c r="A10" t="s">
        <v>148</v>
      </c>
      <c r="B10" s="172" t="s">
        <v>228</v>
      </c>
      <c r="C10" t="s">
        <v>113</v>
      </c>
      <c r="D10">
        <f t="shared" si="0"/>
        <v>49.342236328124997</v>
      </c>
      <c r="E10">
        <v>12.335558891296399</v>
      </c>
      <c r="F10" t="s">
        <v>249</v>
      </c>
      <c r="G10" t="s">
        <v>250</v>
      </c>
      <c r="H10" t="s">
        <v>251</v>
      </c>
      <c r="I10" t="s">
        <v>251</v>
      </c>
      <c r="J10" t="s">
        <v>252</v>
      </c>
      <c r="K10" t="s">
        <v>253</v>
      </c>
      <c r="L10">
        <v>246.711181640625</v>
      </c>
      <c r="M10"/>
      <c r="N10"/>
      <c r="O10">
        <v>14.0254230499268</v>
      </c>
      <c r="P10">
        <v>10.648118972778301</v>
      </c>
      <c r="Q10">
        <v>19654</v>
      </c>
      <c r="R10">
        <v>205</v>
      </c>
      <c r="S10">
        <v>19449</v>
      </c>
      <c r="T10">
        <v>0</v>
      </c>
      <c r="U10">
        <v>0</v>
      </c>
      <c r="V10">
        <v>0</v>
      </c>
      <c r="W10">
        <v>0</v>
      </c>
      <c r="X10"/>
      <c r="Y10"/>
      <c r="Z10"/>
      <c r="AA10"/>
      <c r="AB10"/>
      <c r="AC10"/>
      <c r="AD10"/>
      <c r="AE10"/>
      <c r="AF10">
        <v>4215.27783203125</v>
      </c>
      <c r="AG10"/>
      <c r="AH10"/>
      <c r="AI10"/>
      <c r="AJ10"/>
      <c r="AK10"/>
      <c r="AL10"/>
      <c r="AM10"/>
      <c r="AN10"/>
      <c r="AO10"/>
      <c r="AP10"/>
      <c r="AQ10"/>
      <c r="AR10"/>
      <c r="AS10"/>
      <c r="AT10">
        <v>5460.5433879573202</v>
      </c>
      <c r="AU10">
        <v>3511.2565191158001</v>
      </c>
      <c r="AV10">
        <v>3531.5884519596202</v>
      </c>
      <c r="AW10"/>
      <c r="AX10"/>
      <c r="AY10"/>
      <c r="AZ10"/>
      <c r="BA10">
        <v>13.197431564331101</v>
      </c>
      <c r="BB10">
        <v>1.7070505768060702E-2</v>
      </c>
      <c r="BC10"/>
      <c r="BD10"/>
      <c r="BE10"/>
      <c r="BF10"/>
      <c r="BG10"/>
      <c r="BH10"/>
      <c r="BI10"/>
      <c r="BJ10"/>
      <c r="BK10"/>
      <c r="BL10"/>
      <c r="BM10"/>
      <c r="BN10"/>
    </row>
    <row r="11" spans="1:66">
      <c r="A11" t="s">
        <v>134</v>
      </c>
      <c r="B11" s="172" t="s">
        <v>228</v>
      </c>
      <c r="C11" t="s">
        <v>95</v>
      </c>
      <c r="D11">
        <f t="shared" si="0"/>
        <v>69.457879638671798</v>
      </c>
      <c r="E11">
        <v>17.3644695281982</v>
      </c>
      <c r="F11" t="s">
        <v>249</v>
      </c>
      <c r="G11" t="s">
        <v>250</v>
      </c>
      <c r="H11" t="s">
        <v>251</v>
      </c>
      <c r="I11" t="s">
        <v>251</v>
      </c>
      <c r="J11" t="s">
        <v>252</v>
      </c>
      <c r="K11" t="s">
        <v>253</v>
      </c>
      <c r="L11">
        <v>347.28939819335898</v>
      </c>
      <c r="M11"/>
      <c r="N11"/>
      <c r="O11">
        <v>19.4570617675781</v>
      </c>
      <c r="P11">
        <v>15.275591850280801</v>
      </c>
      <c r="Q11">
        <v>18087</v>
      </c>
      <c r="R11">
        <v>265</v>
      </c>
      <c r="S11">
        <v>17822</v>
      </c>
      <c r="T11">
        <v>0</v>
      </c>
      <c r="U11">
        <v>0</v>
      </c>
      <c r="V11">
        <v>0</v>
      </c>
      <c r="W11">
        <v>0</v>
      </c>
      <c r="X11"/>
      <c r="Y11"/>
      <c r="Z11"/>
      <c r="AA11"/>
      <c r="AB11"/>
      <c r="AC11"/>
      <c r="AD11"/>
      <c r="AE11"/>
      <c r="AF11">
        <v>5099.1162109375</v>
      </c>
      <c r="AG11"/>
      <c r="AH11"/>
      <c r="AI11"/>
      <c r="AJ11"/>
      <c r="AK11"/>
      <c r="AL11"/>
      <c r="AM11"/>
      <c r="AN11"/>
      <c r="AO11"/>
      <c r="AP11"/>
      <c r="AQ11"/>
      <c r="AR11"/>
      <c r="AS11"/>
      <c r="AT11">
        <v>5650.2231334758299</v>
      </c>
      <c r="AU11">
        <v>4354.6858269202703</v>
      </c>
      <c r="AV11">
        <v>4373.6672713962698</v>
      </c>
      <c r="AW11"/>
      <c r="AX11"/>
      <c r="AY11"/>
      <c r="AZ11"/>
      <c r="BA11">
        <v>18.431653976440401</v>
      </c>
      <c r="BB11">
        <v>9059.5625</v>
      </c>
      <c r="BC11"/>
      <c r="BD11"/>
      <c r="BE11"/>
      <c r="BF11"/>
      <c r="BG11"/>
      <c r="BH11"/>
      <c r="BI11"/>
      <c r="BJ11"/>
      <c r="BK11"/>
      <c r="BL11"/>
      <c r="BM11"/>
      <c r="BN11"/>
    </row>
    <row r="12" spans="1:66">
      <c r="A12" t="s">
        <v>149</v>
      </c>
      <c r="B12" s="172" t="s">
        <v>229</v>
      </c>
      <c r="C12" t="s">
        <v>113</v>
      </c>
      <c r="D12">
        <f t="shared" si="0"/>
        <v>60.949731445312601</v>
      </c>
      <c r="E12">
        <v>15.237433433532701</v>
      </c>
      <c r="F12" t="s">
        <v>249</v>
      </c>
      <c r="G12" t="s">
        <v>250</v>
      </c>
      <c r="H12" t="s">
        <v>251</v>
      </c>
      <c r="I12" t="s">
        <v>251</v>
      </c>
      <c r="J12" t="s">
        <v>252</v>
      </c>
      <c r="K12" t="s">
        <v>253</v>
      </c>
      <c r="L12">
        <v>304.74865722656301</v>
      </c>
      <c r="M12"/>
      <c r="N12"/>
      <c r="O12">
        <v>17.120292663574201</v>
      </c>
      <c r="P12">
        <v>13.3575801849365</v>
      </c>
      <c r="Q12">
        <v>19583</v>
      </c>
      <c r="R12">
        <v>252</v>
      </c>
      <c r="S12">
        <v>19331</v>
      </c>
      <c r="T12">
        <v>0</v>
      </c>
      <c r="U12">
        <v>0</v>
      </c>
      <c r="V12">
        <v>0</v>
      </c>
      <c r="W12">
        <v>0</v>
      </c>
      <c r="X12"/>
      <c r="Y12"/>
      <c r="Z12"/>
      <c r="AA12"/>
      <c r="AB12"/>
      <c r="AC12"/>
      <c r="AD12"/>
      <c r="AE12"/>
      <c r="AF12">
        <v>4215.27783203125</v>
      </c>
      <c r="AG12"/>
      <c r="AH12"/>
      <c r="AI12"/>
      <c r="AJ12"/>
      <c r="AK12"/>
      <c r="AL12"/>
      <c r="AM12"/>
      <c r="AN12"/>
      <c r="AO12"/>
      <c r="AP12"/>
      <c r="AQ12"/>
      <c r="AR12"/>
      <c r="AS12"/>
      <c r="AT12">
        <v>5428.6361897786501</v>
      </c>
      <c r="AU12">
        <v>3515.2620455758802</v>
      </c>
      <c r="AV12">
        <v>3539.8839259996698</v>
      </c>
      <c r="AW12"/>
      <c r="AX12"/>
      <c r="AY12"/>
      <c r="AZ12"/>
      <c r="BA12">
        <v>16.197698593139599</v>
      </c>
      <c r="BB12">
        <v>16.663446426391602</v>
      </c>
      <c r="BC12"/>
      <c r="BD12"/>
      <c r="BE12"/>
      <c r="BF12"/>
      <c r="BG12"/>
      <c r="BH12"/>
      <c r="BI12"/>
      <c r="BJ12"/>
      <c r="BK12"/>
      <c r="BL12"/>
      <c r="BM12"/>
      <c r="BN12"/>
    </row>
    <row r="13" spans="1:66">
      <c r="A13" t="s">
        <v>135</v>
      </c>
      <c r="B13" s="172" t="s">
        <v>229</v>
      </c>
      <c r="C13" t="s">
        <v>95</v>
      </c>
      <c r="D13">
        <f t="shared" si="0"/>
        <v>74.597296142578202</v>
      </c>
      <c r="E13">
        <v>18.6493244171143</v>
      </c>
      <c r="F13" t="s">
        <v>249</v>
      </c>
      <c r="G13" t="s">
        <v>250</v>
      </c>
      <c r="H13" t="s">
        <v>251</v>
      </c>
      <c r="I13" t="s">
        <v>251</v>
      </c>
      <c r="J13" t="s">
        <v>252</v>
      </c>
      <c r="K13" t="s">
        <v>253</v>
      </c>
      <c r="L13">
        <v>372.98648071289102</v>
      </c>
      <c r="M13"/>
      <c r="N13"/>
      <c r="O13">
        <v>20.684949874877901</v>
      </c>
      <c r="P13">
        <v>16.617214202880898</v>
      </c>
      <c r="Q13">
        <v>20538</v>
      </c>
      <c r="R13">
        <v>323</v>
      </c>
      <c r="S13">
        <v>20215</v>
      </c>
      <c r="T13">
        <v>0</v>
      </c>
      <c r="U13">
        <v>0</v>
      </c>
      <c r="V13">
        <v>0</v>
      </c>
      <c r="W13">
        <v>0</v>
      </c>
      <c r="X13"/>
      <c r="Y13"/>
      <c r="Z13"/>
      <c r="AA13"/>
      <c r="AB13"/>
      <c r="AC13"/>
      <c r="AD13"/>
      <c r="AE13"/>
      <c r="AF13">
        <v>5099.1162109375</v>
      </c>
      <c r="AG13"/>
      <c r="AH13"/>
      <c r="AI13"/>
      <c r="AJ13"/>
      <c r="AK13"/>
      <c r="AL13"/>
      <c r="AM13"/>
      <c r="AN13"/>
      <c r="AO13"/>
      <c r="AP13"/>
      <c r="AQ13"/>
      <c r="AR13"/>
      <c r="AS13"/>
      <c r="AT13">
        <v>5556.6244149695203</v>
      </c>
      <c r="AU13">
        <v>4296.0319405502196</v>
      </c>
      <c r="AV13">
        <v>4315.85720928315</v>
      </c>
      <c r="AW13"/>
      <c r="AX13"/>
      <c r="AY13"/>
      <c r="AZ13"/>
      <c r="BA13">
        <v>19.6874694824219</v>
      </c>
      <c r="BB13">
        <v>15.0934438705444</v>
      </c>
      <c r="BC13"/>
      <c r="BD13"/>
      <c r="BE13"/>
      <c r="BF13"/>
      <c r="BG13"/>
      <c r="BH13"/>
      <c r="BI13"/>
      <c r="BJ13"/>
      <c r="BK13"/>
      <c r="BL13"/>
      <c r="BM13"/>
      <c r="BN13"/>
    </row>
    <row r="14" spans="1:66">
      <c r="A14" t="s">
        <v>167</v>
      </c>
      <c r="B14" s="172" t="s">
        <v>230</v>
      </c>
      <c r="C14" t="s">
        <v>113</v>
      </c>
      <c r="D14">
        <f t="shared" si="0"/>
        <v>66.668524169921795</v>
      </c>
      <c r="E14">
        <v>16.667131423950199</v>
      </c>
      <c r="F14" t="s">
        <v>249</v>
      </c>
      <c r="G14" t="s">
        <v>250</v>
      </c>
      <c r="H14" t="s">
        <v>251</v>
      </c>
      <c r="I14" t="s">
        <v>251</v>
      </c>
      <c r="J14" t="s">
        <v>252</v>
      </c>
      <c r="K14" t="s">
        <v>253</v>
      </c>
      <c r="L14">
        <v>333.34262084960898</v>
      </c>
      <c r="M14"/>
      <c r="N14"/>
      <c r="O14">
        <v>18.683242797851602</v>
      </c>
      <c r="P14">
        <v>14.654466629028301</v>
      </c>
      <c r="Q14">
        <v>18696</v>
      </c>
      <c r="R14">
        <v>263</v>
      </c>
      <c r="S14">
        <v>18433</v>
      </c>
      <c r="T14">
        <v>0</v>
      </c>
      <c r="U14">
        <v>0</v>
      </c>
      <c r="V14">
        <v>0</v>
      </c>
      <c r="W14">
        <v>0</v>
      </c>
      <c r="X14"/>
      <c r="Y14"/>
      <c r="Z14"/>
      <c r="AA14"/>
      <c r="AB14"/>
      <c r="AC14"/>
      <c r="AD14"/>
      <c r="AE14"/>
      <c r="AF14">
        <v>4215.27783203125</v>
      </c>
      <c r="AG14"/>
      <c r="AH14"/>
      <c r="AI14"/>
      <c r="AJ14"/>
      <c r="AK14"/>
      <c r="AL14"/>
      <c r="AM14"/>
      <c r="AN14"/>
      <c r="AO14"/>
      <c r="AP14"/>
      <c r="AQ14"/>
      <c r="AR14"/>
      <c r="AS14"/>
      <c r="AT14">
        <v>5429.2395994237204</v>
      </c>
      <c r="AU14">
        <v>3527.70965273198</v>
      </c>
      <c r="AV14">
        <v>3554.4588170441202</v>
      </c>
      <c r="AW14"/>
      <c r="AX14"/>
      <c r="AY14"/>
      <c r="AZ14"/>
      <c r="BA14">
        <v>17.695327758789102</v>
      </c>
      <c r="BB14">
        <v>18.1276550292969</v>
      </c>
      <c r="BC14"/>
      <c r="BD14"/>
      <c r="BE14"/>
      <c r="BF14"/>
      <c r="BG14"/>
      <c r="BH14"/>
      <c r="BI14"/>
      <c r="BJ14"/>
      <c r="BK14"/>
      <c r="BL14"/>
      <c r="BM14"/>
      <c r="BN14"/>
    </row>
    <row r="15" spans="1:66">
      <c r="A15" t="s">
        <v>136</v>
      </c>
      <c r="B15" s="172" t="s">
        <v>230</v>
      </c>
      <c r="C15" t="s">
        <v>95</v>
      </c>
      <c r="D15">
        <f t="shared" si="0"/>
        <v>38441.9375</v>
      </c>
      <c r="E15">
        <v>9610.484375</v>
      </c>
      <c r="F15" t="s">
        <v>249</v>
      </c>
      <c r="G15" t="s">
        <v>250</v>
      </c>
      <c r="H15" t="s">
        <v>251</v>
      </c>
      <c r="I15" t="s">
        <v>251</v>
      </c>
      <c r="J15" t="s">
        <v>252</v>
      </c>
      <c r="K15" t="s">
        <v>253</v>
      </c>
      <c r="L15">
        <v>192209.6875</v>
      </c>
      <c r="M15"/>
      <c r="N15"/>
      <c r="O15">
        <v>11020.080078125</v>
      </c>
      <c r="P15">
        <v>8601.416015625</v>
      </c>
      <c r="Q15">
        <v>14118</v>
      </c>
      <c r="R15">
        <v>14114</v>
      </c>
      <c r="S15">
        <v>4</v>
      </c>
      <c r="T15">
        <v>0</v>
      </c>
      <c r="U15">
        <v>0</v>
      </c>
      <c r="V15">
        <v>0</v>
      </c>
      <c r="W15">
        <v>0</v>
      </c>
      <c r="X15"/>
      <c r="Y15"/>
      <c r="Z15"/>
      <c r="AA15"/>
      <c r="AB15"/>
      <c r="AC15"/>
      <c r="AD15"/>
      <c r="AE15"/>
      <c r="AF15">
        <v>5099.1162109375</v>
      </c>
      <c r="AG15"/>
      <c r="AH15"/>
      <c r="AI15"/>
      <c r="AJ15"/>
      <c r="AK15"/>
      <c r="AL15"/>
      <c r="AM15"/>
      <c r="AN15"/>
      <c r="AO15"/>
      <c r="AP15"/>
      <c r="AQ15"/>
      <c r="AR15"/>
      <c r="AS15"/>
      <c r="AT15">
        <v>5658.5782146716001</v>
      </c>
      <c r="AU15">
        <v>4959.88818359375</v>
      </c>
      <c r="AV15">
        <v>5658.3802574450601</v>
      </c>
      <c r="AW15"/>
      <c r="AX15"/>
      <c r="AY15"/>
      <c r="AZ15"/>
      <c r="BA15">
        <v>10263.0615234375</v>
      </c>
      <c r="BB15">
        <v>14.147702217102101</v>
      </c>
      <c r="BC15"/>
      <c r="BD15"/>
      <c r="BE15"/>
      <c r="BF15"/>
      <c r="BG15"/>
      <c r="BH15"/>
      <c r="BI15"/>
      <c r="BJ15"/>
      <c r="BK15"/>
      <c r="BL15"/>
      <c r="BM15"/>
      <c r="BN15"/>
    </row>
    <row r="16" spans="1:66">
      <c r="A16" t="s">
        <v>168</v>
      </c>
      <c r="B16" s="172" t="s">
        <v>231</v>
      </c>
      <c r="C16" t="s">
        <v>113</v>
      </c>
      <c r="D16">
        <f t="shared" si="0"/>
        <v>69.461743164062597</v>
      </c>
      <c r="E16">
        <v>17.365436553955099</v>
      </c>
      <c r="F16" t="s">
        <v>249</v>
      </c>
      <c r="G16" t="s">
        <v>250</v>
      </c>
      <c r="H16" t="s">
        <v>251</v>
      </c>
      <c r="I16" t="s">
        <v>251</v>
      </c>
      <c r="J16" t="s">
        <v>252</v>
      </c>
      <c r="K16" t="s">
        <v>253</v>
      </c>
      <c r="L16">
        <v>347.30871582031301</v>
      </c>
      <c r="M16"/>
      <c r="N16"/>
      <c r="O16">
        <v>19.458147048950199</v>
      </c>
      <c r="P16">
        <v>15.276442527771</v>
      </c>
      <c r="Q16">
        <v>18086</v>
      </c>
      <c r="R16">
        <v>265</v>
      </c>
      <c r="S16">
        <v>17821</v>
      </c>
      <c r="T16">
        <v>0</v>
      </c>
      <c r="U16">
        <v>0</v>
      </c>
      <c r="V16">
        <v>0</v>
      </c>
      <c r="W16">
        <v>0</v>
      </c>
      <c r="X16"/>
      <c r="Y16"/>
      <c r="Z16"/>
      <c r="AA16"/>
      <c r="AB16"/>
      <c r="AC16"/>
      <c r="AD16"/>
      <c r="AE16"/>
      <c r="AF16">
        <v>4215.27783203125</v>
      </c>
      <c r="AG16"/>
      <c r="AH16"/>
      <c r="AI16"/>
      <c r="AJ16"/>
      <c r="AK16"/>
      <c r="AL16"/>
      <c r="AM16"/>
      <c r="AN16"/>
      <c r="AO16"/>
      <c r="AP16"/>
      <c r="AQ16"/>
      <c r="AR16"/>
      <c r="AS16"/>
      <c r="AT16">
        <v>5420.1983803803096</v>
      </c>
      <c r="AU16">
        <v>3521.7160965923899</v>
      </c>
      <c r="AV16">
        <v>3549.5330713355002</v>
      </c>
      <c r="AW16"/>
      <c r="AX16"/>
      <c r="AY16"/>
      <c r="AZ16"/>
      <c r="BA16">
        <v>18.432682037353501</v>
      </c>
      <c r="BB16">
        <v>13.8354902267456</v>
      </c>
      <c r="BC16"/>
      <c r="BD16"/>
      <c r="BE16"/>
      <c r="BF16"/>
      <c r="BG16"/>
      <c r="BH16"/>
      <c r="BI16"/>
      <c r="BJ16"/>
      <c r="BK16"/>
      <c r="BL16"/>
      <c r="BM16"/>
      <c r="BN16"/>
    </row>
    <row r="17" spans="1:66">
      <c r="A17" t="s">
        <v>137</v>
      </c>
      <c r="B17" s="172" t="s">
        <v>231</v>
      </c>
      <c r="C17" t="s">
        <v>95</v>
      </c>
      <c r="D17">
        <f t="shared" si="0"/>
        <v>70.864385986328202</v>
      </c>
      <c r="E17">
        <v>17.7160968780518</v>
      </c>
      <c r="F17" t="s">
        <v>249</v>
      </c>
      <c r="G17" t="s">
        <v>250</v>
      </c>
      <c r="H17" t="s">
        <v>251</v>
      </c>
      <c r="I17" t="s">
        <v>251</v>
      </c>
      <c r="J17" t="s">
        <v>252</v>
      </c>
      <c r="K17" t="s">
        <v>253</v>
      </c>
      <c r="L17">
        <v>354.32192993164102</v>
      </c>
      <c r="M17"/>
      <c r="N17"/>
      <c r="O17">
        <v>19.782030105590799</v>
      </c>
      <c r="P17">
        <v>15.653784751892101</v>
      </c>
      <c r="Q17">
        <v>18935</v>
      </c>
      <c r="R17">
        <v>283</v>
      </c>
      <c r="S17">
        <v>18652</v>
      </c>
      <c r="T17">
        <v>0</v>
      </c>
      <c r="U17">
        <v>0</v>
      </c>
      <c r="V17">
        <v>0</v>
      </c>
      <c r="W17">
        <v>0</v>
      </c>
      <c r="X17"/>
      <c r="Y17"/>
      <c r="Z17"/>
      <c r="AA17"/>
      <c r="AB17"/>
      <c r="AC17"/>
      <c r="AD17"/>
      <c r="AE17"/>
      <c r="AF17">
        <v>5099.1162109375</v>
      </c>
      <c r="AG17"/>
      <c r="AH17"/>
      <c r="AI17"/>
      <c r="AJ17"/>
      <c r="AK17"/>
      <c r="AL17"/>
      <c r="AM17"/>
      <c r="AN17"/>
      <c r="AO17"/>
      <c r="AP17"/>
      <c r="AQ17"/>
      <c r="AR17"/>
      <c r="AS17"/>
      <c r="AT17">
        <v>5519.0233529566003</v>
      </c>
      <c r="AU17">
        <v>4230.9570265771399</v>
      </c>
      <c r="AV17">
        <v>4250.2082951467401</v>
      </c>
      <c r="AW17"/>
      <c r="AX17"/>
      <c r="AY17"/>
      <c r="AZ17"/>
      <c r="BA17">
        <v>18.769691467285199</v>
      </c>
      <c r="BB17">
        <v>55.953517913818402</v>
      </c>
      <c r="BC17"/>
      <c r="BD17"/>
      <c r="BE17"/>
      <c r="BF17"/>
      <c r="BG17"/>
      <c r="BH17"/>
      <c r="BI17"/>
      <c r="BJ17"/>
      <c r="BK17"/>
      <c r="BL17"/>
      <c r="BM17"/>
      <c r="BN17"/>
    </row>
    <row r="18" spans="1:66">
      <c r="A18" t="s">
        <v>169</v>
      </c>
      <c r="B18" s="172" t="s">
        <v>232</v>
      </c>
      <c r="C18" t="s">
        <v>113</v>
      </c>
      <c r="D18">
        <f t="shared" si="0"/>
        <v>50.953588867187605</v>
      </c>
      <c r="E18">
        <v>12.7383975982666</v>
      </c>
      <c r="F18" t="s">
        <v>249</v>
      </c>
      <c r="G18" t="s">
        <v>250</v>
      </c>
      <c r="H18" t="s">
        <v>251</v>
      </c>
      <c r="I18" t="s">
        <v>251</v>
      </c>
      <c r="J18" t="s">
        <v>252</v>
      </c>
      <c r="K18" t="s">
        <v>253</v>
      </c>
      <c r="L18">
        <v>254.76794433593801</v>
      </c>
      <c r="M18"/>
      <c r="N18"/>
      <c r="O18">
        <v>14.555911064147899</v>
      </c>
      <c r="P18">
        <v>10.923687934875501</v>
      </c>
      <c r="Q18">
        <v>17550</v>
      </c>
      <c r="R18">
        <v>189</v>
      </c>
      <c r="S18">
        <v>17361</v>
      </c>
      <c r="T18">
        <v>0</v>
      </c>
      <c r="U18">
        <v>0</v>
      </c>
      <c r="V18">
        <v>0</v>
      </c>
      <c r="W18">
        <v>0</v>
      </c>
      <c r="X18"/>
      <c r="Y18"/>
      <c r="Z18"/>
      <c r="AA18"/>
      <c r="AB18"/>
      <c r="AC18"/>
      <c r="AD18"/>
      <c r="AE18"/>
      <c r="AF18">
        <v>4215.27783203125</v>
      </c>
      <c r="AG18"/>
      <c r="AH18"/>
      <c r="AI18"/>
      <c r="AJ18"/>
      <c r="AK18"/>
      <c r="AL18"/>
      <c r="AM18"/>
      <c r="AN18"/>
      <c r="AO18"/>
      <c r="AP18"/>
      <c r="AQ18"/>
      <c r="AR18"/>
      <c r="AS18"/>
      <c r="AT18">
        <v>5375.8842670097602</v>
      </c>
      <c r="AU18">
        <v>3479.4421031216498</v>
      </c>
      <c r="AV18">
        <v>3499.8653264250602</v>
      </c>
      <c r="AW18"/>
      <c r="AX18"/>
      <c r="AY18"/>
      <c r="AZ18"/>
      <c r="BA18">
        <v>13.6653499603271</v>
      </c>
      <c r="BB18">
        <v>13.2667016983032</v>
      </c>
      <c r="BC18"/>
      <c r="BD18"/>
      <c r="BE18"/>
      <c r="BF18"/>
      <c r="BG18"/>
      <c r="BH18"/>
      <c r="BI18"/>
      <c r="BJ18"/>
      <c r="BK18"/>
      <c r="BL18"/>
      <c r="BM18"/>
      <c r="BN18"/>
    </row>
    <row r="19" spans="1:66">
      <c r="A19" t="s">
        <v>138</v>
      </c>
      <c r="B19" s="172" t="s">
        <v>232</v>
      </c>
      <c r="C19" t="s">
        <v>95</v>
      </c>
      <c r="D19">
        <f t="shared" si="0"/>
        <v>64.339477539062599</v>
      </c>
      <c r="E19">
        <v>16.0848693847656</v>
      </c>
      <c r="F19" t="s">
        <v>249</v>
      </c>
      <c r="G19" t="s">
        <v>250</v>
      </c>
      <c r="H19" t="s">
        <v>251</v>
      </c>
      <c r="I19" t="s">
        <v>251</v>
      </c>
      <c r="J19" t="s">
        <v>252</v>
      </c>
      <c r="K19" t="s">
        <v>253</v>
      </c>
      <c r="L19">
        <v>321.69738769531301</v>
      </c>
      <c r="M19"/>
      <c r="N19"/>
      <c r="O19">
        <v>18.030488967895501</v>
      </c>
      <c r="P19">
        <v>14.1424608230591</v>
      </c>
      <c r="Q19">
        <v>19368</v>
      </c>
      <c r="R19">
        <v>263</v>
      </c>
      <c r="S19">
        <v>19105</v>
      </c>
      <c r="T19">
        <v>0</v>
      </c>
      <c r="U19">
        <v>0</v>
      </c>
      <c r="V19">
        <v>0</v>
      </c>
      <c r="W19">
        <v>0</v>
      </c>
      <c r="X19"/>
      <c r="Y19"/>
      <c r="Z19"/>
      <c r="AA19"/>
      <c r="AB19"/>
      <c r="AC19"/>
      <c r="AD19"/>
      <c r="AE19"/>
      <c r="AF19">
        <v>5099.1162109375</v>
      </c>
      <c r="AG19"/>
      <c r="AH19"/>
      <c r="AI19"/>
      <c r="AJ19"/>
      <c r="AK19"/>
      <c r="AL19"/>
      <c r="AM19"/>
      <c r="AN19"/>
      <c r="AO19"/>
      <c r="AP19"/>
      <c r="AQ19"/>
      <c r="AR19"/>
      <c r="AS19"/>
      <c r="AT19">
        <v>5462.3875152239798</v>
      </c>
      <c r="AU19">
        <v>4222.2247807654203</v>
      </c>
      <c r="AV19">
        <v>4239.06507398946</v>
      </c>
      <c r="AW19"/>
      <c r="AX19"/>
      <c r="AY19"/>
      <c r="AZ19"/>
      <c r="BA19">
        <v>17.077131271362301</v>
      </c>
      <c r="BB19">
        <v>13.434384346008301</v>
      </c>
      <c r="BC19"/>
      <c r="BD19"/>
      <c r="BE19"/>
      <c r="BF19"/>
      <c r="BG19"/>
      <c r="BH19"/>
      <c r="BI19"/>
      <c r="BJ19"/>
      <c r="BK19"/>
      <c r="BL19"/>
      <c r="BM19"/>
      <c r="BN19"/>
    </row>
    <row r="20" spans="1:66">
      <c r="A20" t="s">
        <v>170</v>
      </c>
      <c r="B20" s="172" t="s">
        <v>233</v>
      </c>
      <c r="C20" t="s">
        <v>113</v>
      </c>
      <c r="D20">
        <f t="shared" si="0"/>
        <v>51.827984619140601</v>
      </c>
      <c r="E20">
        <v>12.9569959640503</v>
      </c>
      <c r="F20" t="s">
        <v>249</v>
      </c>
      <c r="G20" t="s">
        <v>250</v>
      </c>
      <c r="H20" t="s">
        <v>251</v>
      </c>
      <c r="I20" t="s">
        <v>251</v>
      </c>
      <c r="J20" t="s">
        <v>252</v>
      </c>
      <c r="K20" t="s">
        <v>253</v>
      </c>
      <c r="L20">
        <v>259.13992309570301</v>
      </c>
      <c r="M20"/>
      <c r="N20"/>
      <c r="O20">
        <v>14.7364044189453</v>
      </c>
      <c r="P20">
        <v>11.1802730560303</v>
      </c>
      <c r="Q20">
        <v>18625</v>
      </c>
      <c r="R20">
        <v>204</v>
      </c>
      <c r="S20">
        <v>18421</v>
      </c>
      <c r="T20">
        <v>0</v>
      </c>
      <c r="U20">
        <v>0</v>
      </c>
      <c r="V20">
        <v>0</v>
      </c>
      <c r="W20">
        <v>0</v>
      </c>
      <c r="X20"/>
      <c r="Y20"/>
      <c r="Z20"/>
      <c r="AA20"/>
      <c r="AB20"/>
      <c r="AC20"/>
      <c r="AD20"/>
      <c r="AE20"/>
      <c r="AF20">
        <v>4215.27783203125</v>
      </c>
      <c r="AG20"/>
      <c r="AH20"/>
      <c r="AI20"/>
      <c r="AJ20"/>
      <c r="AK20"/>
      <c r="AL20"/>
      <c r="AM20"/>
      <c r="AN20"/>
      <c r="AO20"/>
      <c r="AP20"/>
      <c r="AQ20"/>
      <c r="AR20"/>
      <c r="AS20"/>
      <c r="AT20">
        <v>5448.56599216835</v>
      </c>
      <c r="AU20">
        <v>3533.8460051829202</v>
      </c>
      <c r="AV20">
        <v>3554.8179717517801</v>
      </c>
      <c r="AW20"/>
      <c r="AX20"/>
      <c r="AY20"/>
      <c r="AZ20"/>
      <c r="BA20">
        <v>13.8645210266113</v>
      </c>
      <c r="BB20">
        <v>11.9171390533447</v>
      </c>
      <c r="BC20"/>
      <c r="BD20"/>
      <c r="BE20"/>
      <c r="BF20"/>
      <c r="BG20"/>
      <c r="BH20"/>
      <c r="BI20"/>
      <c r="BJ20"/>
      <c r="BK20"/>
      <c r="BL20"/>
      <c r="BM20"/>
      <c r="BN20"/>
    </row>
    <row r="21" spans="1:66">
      <c r="A21" t="s">
        <v>139</v>
      </c>
      <c r="B21" s="172" t="s">
        <v>233</v>
      </c>
      <c r="C21" t="s">
        <v>95</v>
      </c>
      <c r="D21">
        <f t="shared" si="0"/>
        <v>77.040270996093795</v>
      </c>
      <c r="E21">
        <v>19.260066986083999</v>
      </c>
      <c r="F21" t="s">
        <v>249</v>
      </c>
      <c r="G21" t="s">
        <v>250</v>
      </c>
      <c r="H21" t="s">
        <v>251</v>
      </c>
      <c r="I21" t="s">
        <v>251</v>
      </c>
      <c r="J21" t="s">
        <v>252</v>
      </c>
      <c r="K21" t="s">
        <v>253</v>
      </c>
      <c r="L21">
        <v>385.20135498046898</v>
      </c>
      <c r="M21"/>
      <c r="N21"/>
      <c r="O21">
        <v>21.482763290405298</v>
      </c>
      <c r="P21">
        <v>17.041563034057599</v>
      </c>
      <c r="Q21">
        <v>17798</v>
      </c>
      <c r="R21">
        <v>289</v>
      </c>
      <c r="S21">
        <v>17509</v>
      </c>
      <c r="T21">
        <v>0</v>
      </c>
      <c r="U21">
        <v>0</v>
      </c>
      <c r="V21">
        <v>0</v>
      </c>
      <c r="W21">
        <v>0</v>
      </c>
      <c r="X21"/>
      <c r="Y21"/>
      <c r="Z21"/>
      <c r="AA21"/>
      <c r="AB21"/>
      <c r="AC21"/>
      <c r="AD21"/>
      <c r="AE21"/>
      <c r="AF21">
        <v>5099.1162109375</v>
      </c>
      <c r="AG21"/>
      <c r="AH21"/>
      <c r="AI21"/>
      <c r="AJ21"/>
      <c r="AK21"/>
      <c r="AL21"/>
      <c r="AM21"/>
      <c r="AN21"/>
      <c r="AO21"/>
      <c r="AP21"/>
      <c r="AQ21"/>
      <c r="AR21"/>
      <c r="AS21"/>
      <c r="AT21">
        <v>5540.7601981509497</v>
      </c>
      <c r="AU21">
        <v>4254.2320920362599</v>
      </c>
      <c r="AV21">
        <v>4275.1224517770697</v>
      </c>
      <c r="AW21"/>
      <c r="AX21"/>
      <c r="AY21"/>
      <c r="AZ21"/>
      <c r="BA21">
        <v>20.393571853637699</v>
      </c>
      <c r="BB21">
        <v>13.0807600021362</v>
      </c>
      <c r="BC21"/>
      <c r="BD21"/>
      <c r="BE21"/>
      <c r="BF21"/>
      <c r="BG21"/>
      <c r="BH21"/>
      <c r="BI21"/>
      <c r="BJ21"/>
      <c r="BK21"/>
      <c r="BL21"/>
      <c r="BM21"/>
      <c r="BN21"/>
    </row>
    <row r="22" spans="1:66">
      <c r="A22" t="s">
        <v>171</v>
      </c>
      <c r="B22" s="172" t="s">
        <v>234</v>
      </c>
      <c r="C22" t="s">
        <v>113</v>
      </c>
      <c r="D22">
        <f t="shared" si="0"/>
        <v>37.384362792968801</v>
      </c>
      <c r="E22">
        <v>9.3460903167724592</v>
      </c>
      <c r="F22" t="s">
        <v>249</v>
      </c>
      <c r="G22" t="s">
        <v>250</v>
      </c>
      <c r="H22" t="s">
        <v>251</v>
      </c>
      <c r="I22" t="s">
        <v>251</v>
      </c>
      <c r="J22" t="s">
        <v>252</v>
      </c>
      <c r="K22" t="s">
        <v>253</v>
      </c>
      <c r="L22">
        <v>186.92181396484401</v>
      </c>
      <c r="M22"/>
      <c r="N22"/>
      <c r="O22">
        <v>10.992280960083001</v>
      </c>
      <c r="P22">
        <v>7.7021999359130904</v>
      </c>
      <c r="Q22">
        <v>15671</v>
      </c>
      <c r="R22">
        <v>124</v>
      </c>
      <c r="S22">
        <v>15547</v>
      </c>
      <c r="T22">
        <v>0</v>
      </c>
      <c r="U22">
        <v>0</v>
      </c>
      <c r="V22">
        <v>0</v>
      </c>
      <c r="W22">
        <v>0</v>
      </c>
      <c r="X22"/>
      <c r="Y22"/>
      <c r="Z22"/>
      <c r="AA22"/>
      <c r="AB22"/>
      <c r="AC22"/>
      <c r="AD22"/>
      <c r="AE22"/>
      <c r="AF22">
        <v>4215.27783203125</v>
      </c>
      <c r="AG22"/>
      <c r="AH22"/>
      <c r="AI22"/>
      <c r="AJ22"/>
      <c r="AK22"/>
      <c r="AL22"/>
      <c r="AM22"/>
      <c r="AN22"/>
      <c r="AO22"/>
      <c r="AP22"/>
      <c r="AQ22"/>
      <c r="AR22"/>
      <c r="AS22"/>
      <c r="AT22">
        <v>5427.4175867880504</v>
      </c>
      <c r="AU22">
        <v>3508.9463210032</v>
      </c>
      <c r="AV22">
        <v>3524.1266181736</v>
      </c>
      <c r="AW22"/>
      <c r="AX22"/>
      <c r="AY22"/>
      <c r="AZ22"/>
      <c r="BA22">
        <v>10.1856956481934</v>
      </c>
      <c r="BB22">
        <v>16.613819122314499</v>
      </c>
      <c r="BC22"/>
      <c r="BD22"/>
      <c r="BE22"/>
      <c r="BF22"/>
      <c r="BG22"/>
      <c r="BH22"/>
      <c r="BI22"/>
      <c r="BJ22"/>
      <c r="BK22"/>
      <c r="BL22"/>
      <c r="BM22"/>
      <c r="BN22"/>
    </row>
    <row r="23" spans="1:66">
      <c r="A23" t="s">
        <v>140</v>
      </c>
      <c r="B23" s="172" t="s">
        <v>234</v>
      </c>
      <c r="C23" t="s">
        <v>95</v>
      </c>
      <c r="D23">
        <f t="shared" si="0"/>
        <v>60.476831054687601</v>
      </c>
      <c r="E23">
        <v>15.1192073822021</v>
      </c>
      <c r="F23" t="s">
        <v>249</v>
      </c>
      <c r="G23" t="s">
        <v>250</v>
      </c>
      <c r="H23" t="s">
        <v>251</v>
      </c>
      <c r="I23" t="s">
        <v>251</v>
      </c>
      <c r="J23" t="s">
        <v>252</v>
      </c>
      <c r="K23" t="s">
        <v>253</v>
      </c>
      <c r="L23">
        <v>302.38415527343801</v>
      </c>
      <c r="M23"/>
      <c r="N23"/>
      <c r="O23">
        <v>17.025688171386701</v>
      </c>
      <c r="P23">
        <v>13.215812683105501</v>
      </c>
      <c r="Q23">
        <v>18952</v>
      </c>
      <c r="R23">
        <v>242</v>
      </c>
      <c r="S23">
        <v>18710</v>
      </c>
      <c r="T23">
        <v>0</v>
      </c>
      <c r="U23">
        <v>0</v>
      </c>
      <c r="V23">
        <v>0</v>
      </c>
      <c r="W23">
        <v>0</v>
      </c>
      <c r="X23"/>
      <c r="Y23"/>
      <c r="Z23"/>
      <c r="AA23"/>
      <c r="AB23"/>
      <c r="AC23"/>
      <c r="AD23"/>
      <c r="AE23"/>
      <c r="AF23">
        <v>5099.1162109375</v>
      </c>
      <c r="AG23"/>
      <c r="AH23"/>
      <c r="AI23"/>
      <c r="AJ23"/>
      <c r="AK23"/>
      <c r="AL23"/>
      <c r="AM23"/>
      <c r="AN23"/>
      <c r="AO23"/>
      <c r="AP23"/>
      <c r="AQ23"/>
      <c r="AR23"/>
      <c r="AS23"/>
      <c r="AT23">
        <v>5523.9989467652404</v>
      </c>
      <c r="AU23">
        <v>4247.0554967394</v>
      </c>
      <c r="AV23">
        <v>4263.3609164790796</v>
      </c>
      <c r="AW23"/>
      <c r="AX23"/>
      <c r="AY23"/>
      <c r="AZ23"/>
      <c r="BA23">
        <v>16.091514587402301</v>
      </c>
      <c r="BB23">
        <v>17.1093349456787</v>
      </c>
      <c r="BC23"/>
      <c r="BD23"/>
      <c r="BE23"/>
      <c r="BF23"/>
      <c r="BG23"/>
      <c r="BH23"/>
      <c r="BI23"/>
      <c r="BJ23"/>
      <c r="BK23"/>
      <c r="BL23"/>
      <c r="BM23"/>
      <c r="BN23"/>
    </row>
    <row r="24" spans="1:66">
      <c r="A24" t="s">
        <v>172</v>
      </c>
      <c r="B24" s="172" t="s">
        <v>235</v>
      </c>
      <c r="C24" t="s">
        <v>113</v>
      </c>
      <c r="D24">
        <f t="shared" si="0"/>
        <v>44.459155273437602</v>
      </c>
      <c r="E24">
        <v>11.114789009094199</v>
      </c>
      <c r="F24" t="s">
        <v>249</v>
      </c>
      <c r="G24" t="s">
        <v>250</v>
      </c>
      <c r="H24" t="s">
        <v>251</v>
      </c>
      <c r="I24" t="s">
        <v>251</v>
      </c>
      <c r="J24" t="s">
        <v>252</v>
      </c>
      <c r="K24" t="s">
        <v>253</v>
      </c>
      <c r="L24">
        <v>222.29577636718801</v>
      </c>
      <c r="M24"/>
      <c r="N24"/>
      <c r="O24">
        <v>12.849193572998001</v>
      </c>
      <c r="P24">
        <v>9.3829383850097692</v>
      </c>
      <c r="Q24">
        <v>16803</v>
      </c>
      <c r="R24">
        <v>158</v>
      </c>
      <c r="S24">
        <v>16645</v>
      </c>
      <c r="T24">
        <v>0</v>
      </c>
      <c r="U24">
        <v>0</v>
      </c>
      <c r="V24">
        <v>0</v>
      </c>
      <c r="W24">
        <v>0</v>
      </c>
      <c r="X24"/>
      <c r="Y24"/>
      <c r="Z24"/>
      <c r="AA24"/>
      <c r="AB24"/>
      <c r="AC24"/>
      <c r="AD24"/>
      <c r="AE24"/>
      <c r="AF24">
        <v>4215.27783203125</v>
      </c>
      <c r="AG24"/>
      <c r="AH24"/>
      <c r="AI24"/>
      <c r="AJ24"/>
      <c r="AK24"/>
      <c r="AL24"/>
      <c r="AM24"/>
      <c r="AN24"/>
      <c r="AO24"/>
      <c r="AP24"/>
      <c r="AQ24"/>
      <c r="AR24"/>
      <c r="AS24"/>
      <c r="AT24">
        <v>5463.5068730221501</v>
      </c>
      <c r="AU24">
        <v>3549.5083463531901</v>
      </c>
      <c r="AV24">
        <v>3567.5058329456901</v>
      </c>
      <c r="AW24"/>
      <c r="AX24"/>
      <c r="AY24"/>
      <c r="AZ24"/>
      <c r="BA24">
        <v>11.9993705749512</v>
      </c>
      <c r="BB24">
        <v>11.474316596984901</v>
      </c>
      <c r="BC24"/>
      <c r="BD24"/>
      <c r="BE24"/>
      <c r="BF24"/>
      <c r="BG24"/>
      <c r="BH24"/>
      <c r="BI24"/>
      <c r="BJ24"/>
      <c r="BK24"/>
      <c r="BL24"/>
      <c r="BM24"/>
      <c r="BN24"/>
    </row>
    <row r="25" spans="1:66">
      <c r="A25" t="s">
        <v>141</v>
      </c>
      <c r="B25" s="172" t="s">
        <v>235</v>
      </c>
      <c r="C25" t="s">
        <v>95</v>
      </c>
      <c r="D25">
        <f t="shared" si="0"/>
        <v>59.256109619140602</v>
      </c>
      <c r="E25">
        <v>14.814027786254901</v>
      </c>
      <c r="F25" t="s">
        <v>249</v>
      </c>
      <c r="G25" t="s">
        <v>250</v>
      </c>
      <c r="H25" t="s">
        <v>251</v>
      </c>
      <c r="I25" t="s">
        <v>251</v>
      </c>
      <c r="J25" t="s">
        <v>252</v>
      </c>
      <c r="K25" t="s">
        <v>253</v>
      </c>
      <c r="L25">
        <v>296.28054809570301</v>
      </c>
      <c r="M25"/>
      <c r="N25"/>
      <c r="O25">
        <v>16.734327316284201</v>
      </c>
      <c r="P25">
        <v>12.896858215331999</v>
      </c>
      <c r="Q25">
        <v>18301</v>
      </c>
      <c r="R25">
        <v>229</v>
      </c>
      <c r="S25">
        <v>18072</v>
      </c>
      <c r="T25">
        <v>0</v>
      </c>
      <c r="U25">
        <v>0</v>
      </c>
      <c r="V25">
        <v>0</v>
      </c>
      <c r="W25">
        <v>0</v>
      </c>
      <c r="X25"/>
      <c r="Y25"/>
      <c r="Z25"/>
      <c r="AA25"/>
      <c r="AB25"/>
      <c r="AC25"/>
      <c r="AD25"/>
      <c r="AE25"/>
      <c r="AF25">
        <v>5099.1162109375</v>
      </c>
      <c r="AG25"/>
      <c r="AH25"/>
      <c r="AI25"/>
      <c r="AJ25"/>
      <c r="AK25"/>
      <c r="AL25"/>
      <c r="AM25"/>
      <c r="AN25"/>
      <c r="AO25"/>
      <c r="AP25"/>
      <c r="AQ25"/>
      <c r="AR25"/>
      <c r="AS25"/>
      <c r="AT25">
        <v>5508.5027207287103</v>
      </c>
      <c r="AU25">
        <v>4215.4563943796202</v>
      </c>
      <c r="AV25">
        <v>4231.6362538809499</v>
      </c>
      <c r="AW25"/>
      <c r="AX25"/>
      <c r="AY25"/>
      <c r="AZ25"/>
      <c r="BA25">
        <v>15.7933797836304</v>
      </c>
      <c r="BB25">
        <v>14.2779493331909</v>
      </c>
      <c r="BC25"/>
      <c r="BD25"/>
      <c r="BE25"/>
      <c r="BF25"/>
      <c r="BG25"/>
      <c r="BH25"/>
      <c r="BI25"/>
      <c r="BJ25"/>
      <c r="BK25"/>
      <c r="BL25"/>
      <c r="BM25"/>
      <c r="BN25"/>
    </row>
    <row r="26" spans="1:66">
      <c r="A26" t="s">
        <v>142</v>
      </c>
      <c r="B26" s="172" t="s">
        <v>222</v>
      </c>
      <c r="C26" t="s">
        <v>113</v>
      </c>
      <c r="D26">
        <f t="shared" si="0"/>
        <v>56.776995849609399</v>
      </c>
      <c r="E26">
        <v>14.1942491531372</v>
      </c>
      <c r="F26" t="s">
        <v>249</v>
      </c>
      <c r="G26" t="s">
        <v>250</v>
      </c>
      <c r="H26" t="s">
        <v>251</v>
      </c>
      <c r="I26" t="s">
        <v>251</v>
      </c>
      <c r="J26" t="s">
        <v>252</v>
      </c>
      <c r="K26" t="s">
        <v>253</v>
      </c>
      <c r="L26">
        <v>283.88497924804699</v>
      </c>
      <c r="M26"/>
      <c r="N26"/>
      <c r="O26">
        <v>16.0143642425537</v>
      </c>
      <c r="P26">
        <v>12.3769435882568</v>
      </c>
      <c r="Q26">
        <v>19512</v>
      </c>
      <c r="R26">
        <v>234</v>
      </c>
      <c r="S26">
        <v>19278</v>
      </c>
      <c r="T26">
        <v>0</v>
      </c>
      <c r="U26">
        <v>0</v>
      </c>
      <c r="V26">
        <v>0</v>
      </c>
      <c r="W26">
        <v>0</v>
      </c>
      <c r="X26"/>
      <c r="Y26"/>
      <c r="Z26"/>
      <c r="AA26"/>
      <c r="AB26"/>
      <c r="AC26"/>
      <c r="AD26"/>
      <c r="AE26"/>
      <c r="AF26">
        <v>4215.27783203125</v>
      </c>
      <c r="AG26"/>
      <c r="AH26"/>
      <c r="AI26"/>
      <c r="AJ26"/>
      <c r="AK26"/>
      <c r="AL26"/>
      <c r="AM26"/>
      <c r="AN26"/>
      <c r="AO26"/>
      <c r="AP26"/>
      <c r="AQ26"/>
      <c r="AR26"/>
      <c r="AS26"/>
      <c r="AT26">
        <v>5459.1041583199803</v>
      </c>
      <c r="AU26">
        <v>3512.0102849842201</v>
      </c>
      <c r="AV26">
        <v>3535.3610417677601</v>
      </c>
      <c r="AW26"/>
      <c r="AX26"/>
      <c r="AY26"/>
      <c r="AZ26"/>
      <c r="BA26">
        <v>15.1225280761719</v>
      </c>
      <c r="BB26">
        <v>0</v>
      </c>
      <c r="BC26"/>
      <c r="BD26"/>
      <c r="BE26"/>
      <c r="BF26"/>
      <c r="BG26"/>
      <c r="BH26"/>
      <c r="BI26"/>
      <c r="BJ26"/>
      <c r="BK26"/>
      <c r="BL26"/>
      <c r="BM26"/>
      <c r="BN26"/>
    </row>
    <row r="27" spans="1:66">
      <c r="A27" t="s">
        <v>128</v>
      </c>
      <c r="B27" s="172" t="s">
        <v>222</v>
      </c>
      <c r="C27" t="s">
        <v>95</v>
      </c>
      <c r="D27">
        <f t="shared" si="0"/>
        <v>61.122412109374999</v>
      </c>
      <c r="E27">
        <v>15.2806034088135</v>
      </c>
      <c r="F27" t="s">
        <v>249</v>
      </c>
      <c r="G27" t="s">
        <v>250</v>
      </c>
      <c r="H27" t="s">
        <v>251</v>
      </c>
      <c r="I27" t="s">
        <v>251</v>
      </c>
      <c r="J27" t="s">
        <v>252</v>
      </c>
      <c r="K27" t="s">
        <v>253</v>
      </c>
      <c r="L27">
        <v>305.612060546875</v>
      </c>
      <c r="M27"/>
      <c r="N27"/>
      <c r="O27">
        <v>17.1539821624756</v>
      </c>
      <c r="P27">
        <v>13.410204887390099</v>
      </c>
      <c r="Q27">
        <v>19838</v>
      </c>
      <c r="R27">
        <v>256</v>
      </c>
      <c r="S27">
        <v>19582</v>
      </c>
      <c r="T27">
        <v>0</v>
      </c>
      <c r="U27">
        <v>0</v>
      </c>
      <c r="V27">
        <v>0</v>
      </c>
      <c r="W27">
        <v>0</v>
      </c>
      <c r="X27"/>
      <c r="Y27"/>
      <c r="Z27"/>
      <c r="AA27"/>
      <c r="AB27"/>
      <c r="AC27"/>
      <c r="AD27"/>
      <c r="AE27"/>
      <c r="AF27">
        <v>5099.1162109375</v>
      </c>
      <c r="AG27"/>
      <c r="AH27"/>
      <c r="AI27"/>
      <c r="AJ27"/>
      <c r="AK27"/>
      <c r="AL27"/>
      <c r="AM27"/>
      <c r="AN27"/>
      <c r="AO27"/>
      <c r="AP27"/>
      <c r="AQ27"/>
      <c r="AR27"/>
      <c r="AS27"/>
      <c r="AT27">
        <v>5523.6607208251999</v>
      </c>
      <c r="AU27">
        <v>4254.2234374326799</v>
      </c>
      <c r="AV27">
        <v>4270.6049247070096</v>
      </c>
      <c r="AW27"/>
      <c r="AX27"/>
      <c r="AY27"/>
      <c r="AZ27"/>
      <c r="BA27">
        <v>16.236036300659201</v>
      </c>
      <c r="BB27">
        <v>15.6398315429688</v>
      </c>
      <c r="BC27"/>
      <c r="BD27"/>
      <c r="BE27"/>
      <c r="BF27"/>
      <c r="BG27"/>
      <c r="BH27"/>
      <c r="BI27"/>
      <c r="BJ27"/>
      <c r="BK27"/>
      <c r="BL27"/>
      <c r="BM27"/>
      <c r="BN27"/>
    </row>
    <row r="28" spans="1:66">
      <c r="A28" t="s">
        <v>143</v>
      </c>
      <c r="B28" s="172" t="s">
        <v>223</v>
      </c>
      <c r="C28" t="s">
        <v>113</v>
      </c>
      <c r="D28">
        <f t="shared" si="0"/>
        <v>57.592669677734399</v>
      </c>
      <c r="E28">
        <v>14.3981676101685</v>
      </c>
      <c r="F28" t="s">
        <v>249</v>
      </c>
      <c r="G28" t="s">
        <v>250</v>
      </c>
      <c r="H28" t="s">
        <v>251</v>
      </c>
      <c r="I28" t="s">
        <v>251</v>
      </c>
      <c r="J28" t="s">
        <v>252</v>
      </c>
      <c r="K28" t="s">
        <v>253</v>
      </c>
      <c r="L28">
        <v>287.96334838867199</v>
      </c>
      <c r="M28"/>
      <c r="N28"/>
      <c r="O28">
        <v>16.289476394653299</v>
      </c>
      <c r="P28">
        <v>12.509894371032701</v>
      </c>
      <c r="Q28">
        <v>18333</v>
      </c>
      <c r="R28">
        <v>223</v>
      </c>
      <c r="S28">
        <v>18110</v>
      </c>
      <c r="T28">
        <v>0</v>
      </c>
      <c r="U28">
        <v>0</v>
      </c>
      <c r="V28">
        <v>0</v>
      </c>
      <c r="W28">
        <v>0</v>
      </c>
      <c r="X28"/>
      <c r="Y28"/>
      <c r="Z28"/>
      <c r="AA28"/>
      <c r="AB28"/>
      <c r="AC28"/>
      <c r="AD28"/>
      <c r="AE28"/>
      <c r="AF28">
        <v>4215.27783203125</v>
      </c>
      <c r="AG28"/>
      <c r="AH28"/>
      <c r="AI28"/>
      <c r="AJ28"/>
      <c r="AK28"/>
      <c r="AL28"/>
      <c r="AM28"/>
      <c r="AN28"/>
      <c r="AO28"/>
      <c r="AP28"/>
      <c r="AQ28"/>
      <c r="AR28"/>
      <c r="AS28"/>
      <c r="AT28">
        <v>5458.9569808891501</v>
      </c>
      <c r="AU28">
        <v>3519.9918243088</v>
      </c>
      <c r="AV28">
        <v>3543.5771202187698</v>
      </c>
      <c r="AW28"/>
      <c r="AX28"/>
      <c r="AY28"/>
      <c r="AZ28"/>
      <c r="BA28">
        <v>15.3627424240112</v>
      </c>
      <c r="BB28">
        <v>16.299160003662099</v>
      </c>
      <c r="BC28"/>
      <c r="BD28"/>
      <c r="BE28"/>
      <c r="BF28"/>
      <c r="BG28"/>
      <c r="BH28"/>
      <c r="BI28"/>
      <c r="BJ28"/>
      <c r="BK28"/>
      <c r="BL28"/>
      <c r="BM28"/>
      <c r="BN28"/>
    </row>
    <row r="29" spans="1:66">
      <c r="A29" t="s">
        <v>129</v>
      </c>
      <c r="B29" s="172" t="s">
        <v>223</v>
      </c>
      <c r="C29" t="s">
        <v>95</v>
      </c>
      <c r="D29">
        <f t="shared" si="0"/>
        <v>62.844512939453203</v>
      </c>
      <c r="E29">
        <v>15.711128234863301</v>
      </c>
      <c r="F29" t="s">
        <v>249</v>
      </c>
      <c r="G29" t="s">
        <v>250</v>
      </c>
      <c r="H29" t="s">
        <v>251</v>
      </c>
      <c r="I29" t="s">
        <v>251</v>
      </c>
      <c r="J29" t="s">
        <v>252</v>
      </c>
      <c r="K29" t="s">
        <v>253</v>
      </c>
      <c r="L29">
        <v>314.22256469726602</v>
      </c>
      <c r="M29"/>
      <c r="N29"/>
      <c r="O29">
        <v>17.656438827514599</v>
      </c>
      <c r="P29">
        <v>13.7690286636353</v>
      </c>
      <c r="Q29">
        <v>18921</v>
      </c>
      <c r="R29">
        <v>251</v>
      </c>
      <c r="S29">
        <v>18670</v>
      </c>
      <c r="T29">
        <v>0</v>
      </c>
      <c r="U29">
        <v>0</v>
      </c>
      <c r="V29">
        <v>0</v>
      </c>
      <c r="W29">
        <v>0</v>
      </c>
      <c r="X29"/>
      <c r="Y29"/>
      <c r="Z29"/>
      <c r="AA29"/>
      <c r="AB29"/>
      <c r="AC29"/>
      <c r="AD29"/>
      <c r="AE29"/>
      <c r="AF29">
        <v>5099.1162109375</v>
      </c>
      <c r="AG29"/>
      <c r="AH29"/>
      <c r="AI29"/>
      <c r="AJ29"/>
      <c r="AK29"/>
      <c r="AL29"/>
      <c r="AM29"/>
      <c r="AN29"/>
      <c r="AO29"/>
      <c r="AP29"/>
      <c r="AQ29"/>
      <c r="AR29"/>
      <c r="AS29"/>
      <c r="AT29">
        <v>5665.2063134181999</v>
      </c>
      <c r="AU29">
        <v>4381.0416172283003</v>
      </c>
      <c r="AV29">
        <v>4398.0769398192597</v>
      </c>
      <c r="AW29"/>
      <c r="AX29"/>
      <c r="AY29"/>
      <c r="AZ29"/>
      <c r="BA29">
        <v>16.703229904174801</v>
      </c>
      <c r="BB29">
        <v>11.812176704406699</v>
      </c>
      <c r="BC29"/>
      <c r="BD29"/>
      <c r="BE29"/>
      <c r="BF29"/>
      <c r="BG29"/>
      <c r="BH29"/>
      <c r="BI29"/>
      <c r="BJ29"/>
      <c r="BK29"/>
      <c r="BL29"/>
      <c r="BM29"/>
      <c r="BN29"/>
    </row>
    <row r="30" spans="1:66">
      <c r="A30" t="s">
        <v>256</v>
      </c>
      <c r="B30" s="172" t="s">
        <v>7</v>
      </c>
      <c r="C30" t="s">
        <v>113</v>
      </c>
      <c r="D30">
        <f t="shared" si="0"/>
        <v>0</v>
      </c>
      <c r="E30">
        <v>0</v>
      </c>
      <c r="F30" t="s">
        <v>249</v>
      </c>
      <c r="G30" t="s">
        <v>250</v>
      </c>
      <c r="H30" t="s">
        <v>251</v>
      </c>
      <c r="I30" t="s">
        <v>251</v>
      </c>
      <c r="J30" t="s">
        <v>252</v>
      </c>
      <c r="K30" t="s">
        <v>253</v>
      </c>
      <c r="L30">
        <v>0</v>
      </c>
      <c r="M30"/>
      <c r="N30"/>
      <c r="O30">
        <v>0.19864769279956801</v>
      </c>
      <c r="P30">
        <v>0</v>
      </c>
      <c r="Q30">
        <v>17745</v>
      </c>
      <c r="R30">
        <v>0</v>
      </c>
      <c r="S30">
        <v>17745</v>
      </c>
      <c r="T30">
        <v>0</v>
      </c>
      <c r="U30">
        <v>0</v>
      </c>
      <c r="V30">
        <v>0</v>
      </c>
      <c r="W30">
        <v>0</v>
      </c>
      <c r="X30"/>
      <c r="Y30"/>
      <c r="Z30"/>
      <c r="AA30"/>
      <c r="AB30"/>
      <c r="AC30"/>
      <c r="AD30"/>
      <c r="AE30"/>
      <c r="AF30">
        <v>4215.27783203125</v>
      </c>
      <c r="AG30"/>
      <c r="AH30"/>
      <c r="AI30"/>
      <c r="AJ30"/>
      <c r="AK30"/>
      <c r="AL30"/>
      <c r="AM30"/>
      <c r="AN30"/>
      <c r="AO30"/>
      <c r="AP30"/>
      <c r="AQ30"/>
      <c r="AR30"/>
      <c r="AS30"/>
      <c r="AT30">
        <v>0</v>
      </c>
      <c r="AU30">
        <v>3412.01563793278</v>
      </c>
      <c r="AV30">
        <v>3412.01563793278</v>
      </c>
      <c r="AW30"/>
      <c r="AX30"/>
      <c r="AY30"/>
      <c r="AZ30"/>
      <c r="BA30">
        <v>9.0766429901123005E-2</v>
      </c>
      <c r="BB30">
        <v>12.050168991088899</v>
      </c>
      <c r="BC30"/>
      <c r="BD30"/>
      <c r="BE30"/>
      <c r="BF30"/>
      <c r="BG30"/>
      <c r="BH30"/>
      <c r="BI30"/>
      <c r="BJ30"/>
      <c r="BK30"/>
      <c r="BL30"/>
      <c r="BM30"/>
      <c r="BN30"/>
    </row>
    <row r="31" spans="1:66">
      <c r="A31" t="s">
        <v>255</v>
      </c>
      <c r="B31" s="172" t="s">
        <v>7</v>
      </c>
      <c r="C31" t="s">
        <v>95</v>
      </c>
      <c r="D31">
        <f t="shared" si="0"/>
        <v>0.25196812152862602</v>
      </c>
      <c r="E31">
        <v>6.2992028892040294E-2</v>
      </c>
      <c r="F31" t="s">
        <v>249</v>
      </c>
      <c r="G31" t="s">
        <v>250</v>
      </c>
      <c r="H31" t="s">
        <v>251</v>
      </c>
      <c r="I31" t="s">
        <v>251</v>
      </c>
      <c r="J31" t="s">
        <v>252</v>
      </c>
      <c r="K31" t="s">
        <v>253</v>
      </c>
      <c r="L31">
        <v>1.2598406076431301</v>
      </c>
      <c r="M31"/>
      <c r="N31"/>
      <c r="O31">
        <v>0.30088034272193898</v>
      </c>
      <c r="P31">
        <v>2.64559732750058E-3</v>
      </c>
      <c r="Q31">
        <v>18677</v>
      </c>
      <c r="R31">
        <v>1</v>
      </c>
      <c r="S31">
        <v>18676</v>
      </c>
      <c r="T31">
        <v>0</v>
      </c>
      <c r="U31">
        <v>0</v>
      </c>
      <c r="V31">
        <v>0</v>
      </c>
      <c r="W31">
        <v>0</v>
      </c>
      <c r="X31"/>
      <c r="Y31"/>
      <c r="Z31"/>
      <c r="AA31"/>
      <c r="AB31"/>
      <c r="AC31"/>
      <c r="AD31"/>
      <c r="AE31"/>
      <c r="AF31">
        <v>5099.1162109375</v>
      </c>
      <c r="AG31"/>
      <c r="AH31"/>
      <c r="AI31"/>
      <c r="AJ31"/>
      <c r="AK31"/>
      <c r="AL31"/>
      <c r="AM31"/>
      <c r="AN31"/>
      <c r="AO31"/>
      <c r="AP31"/>
      <c r="AQ31"/>
      <c r="AR31"/>
      <c r="AS31"/>
      <c r="AT31">
        <v>6844.42041015625</v>
      </c>
      <c r="AU31">
        <v>4024.0557069139099</v>
      </c>
      <c r="AV31">
        <v>4024.20671428679</v>
      </c>
      <c r="AW31"/>
      <c r="AX31"/>
      <c r="AY31"/>
      <c r="AZ31"/>
      <c r="BA31">
        <v>0.15679341554641699</v>
      </c>
      <c r="BB31">
        <v>8.5070829391479492</v>
      </c>
      <c r="BC31"/>
      <c r="BD31"/>
      <c r="BE31"/>
      <c r="BF31"/>
      <c r="BG31"/>
      <c r="BH31"/>
      <c r="BI31"/>
      <c r="BJ31"/>
      <c r="BK31"/>
      <c r="BL31"/>
      <c r="BM31"/>
      <c r="BN31"/>
    </row>
    <row r="32" spans="1:66">
      <c r="A32" t="s">
        <v>208</v>
      </c>
      <c r="B32" s="172" t="s">
        <v>111</v>
      </c>
      <c r="C32" t="s">
        <v>113</v>
      </c>
      <c r="D32">
        <f t="shared" si="0"/>
        <v>257.09609375000002</v>
      </c>
      <c r="E32">
        <v>64.274024963378906</v>
      </c>
      <c r="F32" t="s">
        <v>249</v>
      </c>
      <c r="G32" t="s">
        <v>250</v>
      </c>
      <c r="H32" t="s">
        <v>251</v>
      </c>
      <c r="I32" t="s">
        <v>251</v>
      </c>
      <c r="J32" t="s">
        <v>252</v>
      </c>
      <c r="K32" t="s">
        <v>253</v>
      </c>
      <c r="L32">
        <v>1285.48046875</v>
      </c>
      <c r="M32"/>
      <c r="N32"/>
      <c r="O32">
        <v>68.345352172851605</v>
      </c>
      <c r="P32">
        <v>60.216754913330099</v>
      </c>
      <c r="Q32">
        <v>18075</v>
      </c>
      <c r="R32">
        <v>961</v>
      </c>
      <c r="S32">
        <v>17114</v>
      </c>
      <c r="T32">
        <v>0</v>
      </c>
      <c r="U32">
        <v>0</v>
      </c>
      <c r="V32">
        <v>0</v>
      </c>
      <c r="W32">
        <v>0</v>
      </c>
      <c r="X32"/>
      <c r="Y32"/>
      <c r="Z32"/>
      <c r="AA32"/>
      <c r="AB32"/>
      <c r="AC32"/>
      <c r="AD32"/>
      <c r="AE32"/>
      <c r="AF32">
        <v>4215.27783203125</v>
      </c>
      <c r="AG32"/>
      <c r="AH32"/>
      <c r="AI32"/>
      <c r="AJ32"/>
      <c r="AK32"/>
      <c r="AL32"/>
      <c r="AM32"/>
      <c r="AN32"/>
      <c r="AO32"/>
      <c r="AP32"/>
      <c r="AQ32"/>
      <c r="AR32"/>
      <c r="AS32"/>
      <c r="AT32">
        <v>5424.53674049655</v>
      </c>
      <c r="AU32">
        <v>3488.6525097154099</v>
      </c>
      <c r="AV32">
        <v>3591.57836010438</v>
      </c>
      <c r="AW32"/>
      <c r="AX32"/>
      <c r="AY32"/>
      <c r="AZ32"/>
      <c r="BA32">
        <v>66.349472045898395</v>
      </c>
      <c r="BB32">
        <v>10.230873107910201</v>
      </c>
      <c r="BC32"/>
      <c r="BD32"/>
      <c r="BE32"/>
      <c r="BF32"/>
      <c r="BG32"/>
      <c r="BH32"/>
      <c r="BI32"/>
      <c r="BJ32"/>
      <c r="BK32"/>
      <c r="BL32"/>
      <c r="BM32"/>
      <c r="BN32"/>
    </row>
    <row r="33" spans="1:66">
      <c r="A33" t="s">
        <v>207</v>
      </c>
      <c r="B33" s="172" t="s">
        <v>111</v>
      </c>
      <c r="C33" t="s">
        <v>95</v>
      </c>
      <c r="D33">
        <f t="shared" si="0"/>
        <v>231.96845703125001</v>
      </c>
      <c r="E33">
        <v>57.992115020752003</v>
      </c>
      <c r="F33" t="s">
        <v>249</v>
      </c>
      <c r="G33" t="s">
        <v>250</v>
      </c>
      <c r="H33" t="s">
        <v>251</v>
      </c>
      <c r="I33" t="s">
        <v>251</v>
      </c>
      <c r="J33" t="s">
        <v>252</v>
      </c>
      <c r="K33" t="s">
        <v>253</v>
      </c>
      <c r="L33">
        <v>1159.84228515625</v>
      </c>
      <c r="M33"/>
      <c r="N33"/>
      <c r="O33">
        <v>61.998035430908203</v>
      </c>
      <c r="P33">
        <v>53.999786376953097</v>
      </c>
      <c r="Q33">
        <v>16799</v>
      </c>
      <c r="R33">
        <v>808</v>
      </c>
      <c r="S33">
        <v>15991</v>
      </c>
      <c r="T33">
        <v>0</v>
      </c>
      <c r="U33">
        <v>0</v>
      </c>
      <c r="V33">
        <v>0</v>
      </c>
      <c r="W33">
        <v>0</v>
      </c>
      <c r="X33"/>
      <c r="Y33"/>
      <c r="Z33"/>
      <c r="AA33"/>
      <c r="AB33"/>
      <c r="AC33"/>
      <c r="AD33"/>
      <c r="AE33"/>
      <c r="AF33">
        <v>5099.1162109375</v>
      </c>
      <c r="AG33"/>
      <c r="AH33"/>
      <c r="AI33"/>
      <c r="AJ33"/>
      <c r="AK33"/>
      <c r="AL33"/>
      <c r="AM33"/>
      <c r="AN33"/>
      <c r="AO33"/>
      <c r="AP33"/>
      <c r="AQ33"/>
      <c r="AR33"/>
      <c r="AS33"/>
      <c r="AT33">
        <v>5516.3294339321601</v>
      </c>
      <c r="AU33">
        <v>4089.07307813953</v>
      </c>
      <c r="AV33">
        <v>4157.7213986038696</v>
      </c>
      <c r="AW33"/>
      <c r="AX33"/>
      <c r="AY33"/>
      <c r="AZ33"/>
      <c r="BA33">
        <v>60.034244537353501</v>
      </c>
      <c r="BB33">
        <v>62.202239990234403</v>
      </c>
      <c r="BC33"/>
      <c r="BD33"/>
      <c r="BE33"/>
      <c r="BF33"/>
      <c r="BG33"/>
      <c r="BH33"/>
      <c r="BI33"/>
      <c r="BJ33"/>
      <c r="BK33"/>
      <c r="BL33"/>
      <c r="BM33"/>
      <c r="BN33"/>
    </row>
  </sheetData>
  <autoFilter ref="A1:BA1" xr:uid="{4D8FD7B6-1CF6-A34B-9682-D1373F1701C1}">
    <sortState xmlns:xlrd2="http://schemas.microsoft.com/office/spreadsheetml/2017/richdata2" ref="A2:BA33">
      <sortCondition ref="B1:B33"/>
    </sortState>
  </autoFilter>
  <pageMargins left="0.75" right="0.75" top="1" bottom="1" header="0.5" footer="0.5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topLeftCell="D1" zoomScale="141" workbookViewId="0">
      <selection activeCell="J7" sqref="J7:J14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39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0">
        <v>12</v>
      </c>
    </row>
    <row r="6" spans="2:14" ht="16" thickBot="1">
      <c r="B6" s="3"/>
      <c r="C6" s="41"/>
      <c r="D6" s="41"/>
      <c r="E6" s="41"/>
      <c r="F6" s="41"/>
      <c r="G6" s="41"/>
      <c r="H6" s="168" t="s">
        <v>240</v>
      </c>
      <c r="I6" s="128" t="s">
        <v>205</v>
      </c>
      <c r="J6" s="128" t="s">
        <v>205</v>
      </c>
      <c r="K6" s="123" t="s">
        <v>206</v>
      </c>
      <c r="L6" s="123" t="s">
        <v>206</v>
      </c>
      <c r="M6" s="42" t="s">
        <v>35</v>
      </c>
      <c r="N6" s="43" t="s">
        <v>36</v>
      </c>
    </row>
    <row r="7" spans="2:14">
      <c r="B7" s="7" t="s">
        <v>1</v>
      </c>
      <c r="C7" s="31"/>
      <c r="D7" s="151"/>
      <c r="E7" s="152"/>
      <c r="F7" s="152"/>
      <c r="G7" s="152"/>
      <c r="H7" s="169" t="s">
        <v>236</v>
      </c>
      <c r="I7" s="129">
        <v>9107</v>
      </c>
      <c r="J7" s="129" t="s">
        <v>7</v>
      </c>
      <c r="K7" s="124">
        <v>9107</v>
      </c>
      <c r="L7" s="141" t="s">
        <v>7</v>
      </c>
      <c r="M7" s="156"/>
      <c r="N7" s="157"/>
    </row>
    <row r="8" spans="2:14">
      <c r="B8" s="7" t="s">
        <v>2</v>
      </c>
      <c r="C8" s="32"/>
      <c r="D8" s="22"/>
      <c r="E8" s="153"/>
      <c r="F8" s="153"/>
      <c r="G8" s="153"/>
      <c r="H8" s="170" t="s">
        <v>237</v>
      </c>
      <c r="I8" s="130" t="s">
        <v>209</v>
      </c>
      <c r="J8" s="131" t="s">
        <v>216</v>
      </c>
      <c r="K8" s="125" t="s">
        <v>209</v>
      </c>
      <c r="L8" s="142" t="s">
        <v>216</v>
      </c>
      <c r="M8" s="158"/>
      <c r="N8" s="139"/>
    </row>
    <row r="9" spans="2:14">
      <c r="B9" s="7" t="s">
        <v>3</v>
      </c>
      <c r="C9" s="32"/>
      <c r="D9" s="22"/>
      <c r="E9" s="153"/>
      <c r="F9" s="153"/>
      <c r="G9" s="153"/>
      <c r="H9" s="170" t="s">
        <v>238</v>
      </c>
      <c r="I9" s="130" t="s">
        <v>210</v>
      </c>
      <c r="J9" s="131" t="s">
        <v>217</v>
      </c>
      <c r="K9" s="125" t="s">
        <v>210</v>
      </c>
      <c r="L9" s="142" t="s">
        <v>217</v>
      </c>
      <c r="M9" s="158"/>
      <c r="N9" s="139"/>
    </row>
    <row r="10" spans="2:14">
      <c r="B10" s="7" t="s">
        <v>4</v>
      </c>
      <c r="C10" s="32"/>
      <c r="D10" s="22"/>
      <c r="E10" s="153"/>
      <c r="F10" s="153"/>
      <c r="G10" s="153"/>
      <c r="H10" s="170" t="s">
        <v>239</v>
      </c>
      <c r="I10" s="130" t="s">
        <v>211</v>
      </c>
      <c r="J10" s="131" t="s">
        <v>218</v>
      </c>
      <c r="K10" s="125" t="s">
        <v>211</v>
      </c>
      <c r="L10" s="142" t="s">
        <v>218</v>
      </c>
      <c r="M10" s="144">
        <v>16</v>
      </c>
      <c r="N10" s="145">
        <v>15</v>
      </c>
    </row>
    <row r="11" spans="2:14">
      <c r="B11" s="7" t="s">
        <v>5</v>
      </c>
      <c r="C11" s="32"/>
      <c r="D11" s="22"/>
      <c r="E11" s="153"/>
      <c r="F11" s="153"/>
      <c r="G11" s="153"/>
      <c r="H11" s="170">
        <v>9107</v>
      </c>
      <c r="I11" s="130" t="s">
        <v>212</v>
      </c>
      <c r="J11" s="131" t="s">
        <v>219</v>
      </c>
      <c r="K11" s="125" t="s">
        <v>212</v>
      </c>
      <c r="L11" s="142" t="s">
        <v>219</v>
      </c>
      <c r="M11" s="114">
        <v>18</v>
      </c>
      <c r="N11" s="146">
        <v>17</v>
      </c>
    </row>
    <row r="12" spans="2:14">
      <c r="B12" s="7" t="s">
        <v>6</v>
      </c>
      <c r="C12" s="32"/>
      <c r="D12" s="22"/>
      <c r="E12" s="153"/>
      <c r="F12" s="153"/>
      <c r="G12" s="153"/>
      <c r="H12" s="170">
        <v>9247</v>
      </c>
      <c r="I12" s="130" t="s">
        <v>213</v>
      </c>
      <c r="J12" s="131" t="s">
        <v>220</v>
      </c>
      <c r="K12" s="125" t="s">
        <v>213</v>
      </c>
      <c r="L12" s="142" t="s">
        <v>220</v>
      </c>
      <c r="M12" s="147"/>
      <c r="N12" s="139"/>
    </row>
    <row r="13" spans="2:14">
      <c r="B13" s="7" t="s">
        <v>8</v>
      </c>
      <c r="C13" s="32"/>
      <c r="D13" s="22"/>
      <c r="E13" s="153"/>
      <c r="F13" s="153"/>
      <c r="G13" s="153"/>
      <c r="H13" s="170" t="s">
        <v>7</v>
      </c>
      <c r="I13" s="131" t="s">
        <v>214</v>
      </c>
      <c r="J13" s="131" t="s">
        <v>221</v>
      </c>
      <c r="K13" s="126" t="s">
        <v>214</v>
      </c>
      <c r="L13" s="142" t="s">
        <v>221</v>
      </c>
      <c r="M13" s="147"/>
      <c r="N13" s="139"/>
    </row>
    <row r="14" spans="2:14" ht="16" thickBot="1">
      <c r="B14" s="8" t="s">
        <v>9</v>
      </c>
      <c r="C14" s="33"/>
      <c r="D14" s="154"/>
      <c r="E14" s="155"/>
      <c r="F14" s="155"/>
      <c r="G14" s="155"/>
      <c r="H14" s="171" t="s">
        <v>7</v>
      </c>
      <c r="I14" s="132" t="s">
        <v>215</v>
      </c>
      <c r="J14" s="132" t="s">
        <v>7</v>
      </c>
      <c r="K14" s="127" t="s">
        <v>215</v>
      </c>
      <c r="L14" s="143" t="s">
        <v>7</v>
      </c>
      <c r="M14" s="148"/>
      <c r="N14" s="140"/>
    </row>
    <row r="15" spans="2:14">
      <c r="C15" s="21"/>
      <c r="D15" s="21"/>
      <c r="E15" s="21"/>
      <c r="F15" s="21"/>
    </row>
    <row r="16" spans="2:14" ht="16" thickBot="1"/>
    <row r="17" spans="2:14" ht="17" customHeight="1" thickBot="1">
      <c r="B17" s="13"/>
      <c r="C17" s="14" t="s">
        <v>18</v>
      </c>
      <c r="D17" s="12"/>
      <c r="E17" s="11"/>
      <c r="F17" s="1"/>
      <c r="G17" s="13"/>
      <c r="H17" s="14" t="s">
        <v>18</v>
      </c>
      <c r="I17" s="12"/>
      <c r="J17" s="11"/>
      <c r="K17" s="159"/>
      <c r="L17" s="159"/>
      <c r="M17" s="160"/>
      <c r="N17" s="1"/>
    </row>
    <row r="18" spans="2:14">
      <c r="B18" s="3"/>
      <c r="C18" s="4" t="s">
        <v>10</v>
      </c>
      <c r="D18" s="9">
        <v>20</v>
      </c>
      <c r="E18" s="17"/>
      <c r="F18" s="2"/>
      <c r="G18" s="3"/>
      <c r="H18" s="4" t="s">
        <v>10</v>
      </c>
      <c r="I18" s="9">
        <v>10</v>
      </c>
      <c r="J18" s="17"/>
      <c r="K18" s="161"/>
      <c r="L18" s="162"/>
      <c r="M18" s="162"/>
      <c r="N18" s="2"/>
    </row>
    <row r="19" spans="2:14">
      <c r="B19" s="5" t="s">
        <v>11</v>
      </c>
      <c r="C19" s="15">
        <v>5</v>
      </c>
      <c r="D19" s="9">
        <f>(C19*$D$18)</f>
        <v>100</v>
      </c>
      <c r="E19" s="17"/>
      <c r="F19" s="2"/>
      <c r="G19" s="5" t="s">
        <v>11</v>
      </c>
      <c r="H19" s="15">
        <v>5</v>
      </c>
      <c r="I19" s="9">
        <f>(H19*$I$18)</f>
        <v>50</v>
      </c>
      <c r="J19" s="17"/>
      <c r="K19" s="161"/>
      <c r="L19" s="162"/>
      <c r="M19" s="162"/>
      <c r="N19" s="2"/>
    </row>
    <row r="20" spans="2:14">
      <c r="B20" s="5" t="s">
        <v>12</v>
      </c>
      <c r="C20" s="15">
        <v>2</v>
      </c>
      <c r="D20" s="9">
        <f>(C20*$D$18)</f>
        <v>40</v>
      </c>
      <c r="E20" s="17"/>
      <c r="F20" s="2"/>
      <c r="G20" s="5" t="s">
        <v>12</v>
      </c>
      <c r="H20" s="15">
        <v>2</v>
      </c>
      <c r="I20" s="9">
        <f>(H20*$I$18)</f>
        <v>20</v>
      </c>
      <c r="J20" s="17"/>
      <c r="K20" s="161"/>
      <c r="L20" s="162"/>
      <c r="M20" s="162"/>
      <c r="N20" s="2"/>
    </row>
    <row r="21" spans="2:14">
      <c r="B21" s="5" t="s">
        <v>13</v>
      </c>
      <c r="C21" s="15">
        <v>1</v>
      </c>
      <c r="D21" s="9">
        <f>(C21*$D$18)</f>
        <v>20</v>
      </c>
      <c r="E21" s="17"/>
      <c r="F21" s="2"/>
      <c r="G21" s="5" t="s">
        <v>13</v>
      </c>
      <c r="H21" s="15">
        <v>1</v>
      </c>
      <c r="I21" s="9">
        <f>(H21*$I$18)</f>
        <v>10</v>
      </c>
      <c r="J21" s="17"/>
      <c r="K21" s="161"/>
      <c r="L21" s="162"/>
      <c r="M21" s="162"/>
      <c r="N21" s="1"/>
    </row>
    <row r="22" spans="2:14">
      <c r="B22" s="5" t="s">
        <v>14</v>
      </c>
      <c r="C22" s="15">
        <v>1</v>
      </c>
      <c r="D22" s="9">
        <f>(C22*$D$18)</f>
        <v>20</v>
      </c>
      <c r="E22" s="17"/>
      <c r="F22" s="2"/>
      <c r="G22" s="5" t="s">
        <v>14</v>
      </c>
      <c r="H22" s="15">
        <v>1</v>
      </c>
      <c r="I22" s="9">
        <f>(H22*$I$18)</f>
        <v>10</v>
      </c>
      <c r="J22" s="17"/>
      <c r="K22" s="161"/>
      <c r="L22" s="162"/>
      <c r="M22" s="162"/>
      <c r="N22" s="1"/>
    </row>
    <row r="23" spans="2:14">
      <c r="B23" s="5" t="s">
        <v>15</v>
      </c>
      <c r="C23" s="15">
        <v>6</v>
      </c>
      <c r="D23" s="9">
        <f>(C23*$D$18)</f>
        <v>120</v>
      </c>
      <c r="E23" s="17"/>
      <c r="F23" s="2"/>
      <c r="G23" s="5" t="s">
        <v>15</v>
      </c>
      <c r="H23" s="15">
        <v>6</v>
      </c>
      <c r="I23" s="9">
        <f>(H23*$I$18)</f>
        <v>60</v>
      </c>
      <c r="J23" s="17"/>
      <c r="K23" s="161"/>
      <c r="L23" s="162"/>
      <c r="M23" s="162"/>
      <c r="N23" s="1"/>
    </row>
    <row r="24" spans="2:14">
      <c r="B24" s="5" t="s">
        <v>17</v>
      </c>
      <c r="C24" s="15">
        <v>5</v>
      </c>
      <c r="D24" s="18"/>
      <c r="E24" s="17"/>
      <c r="F24" s="2"/>
      <c r="G24" s="5" t="s">
        <v>17</v>
      </c>
      <c r="H24" s="15">
        <v>5</v>
      </c>
      <c r="I24" s="18"/>
      <c r="J24" s="17"/>
      <c r="K24" s="161"/>
      <c r="L24" s="162"/>
      <c r="M24" s="162"/>
      <c r="N24" s="1"/>
    </row>
    <row r="25" spans="2:14" ht="16" thickBot="1">
      <c r="B25" s="6" t="s">
        <v>16</v>
      </c>
      <c r="C25" s="16">
        <v>20</v>
      </c>
      <c r="D25" s="19">
        <f>SUM(D19:D23)</f>
        <v>300</v>
      </c>
      <c r="E25" s="20">
        <f>(D25/8) * 0.95</f>
        <v>35.625</v>
      </c>
      <c r="F25" s="2"/>
      <c r="G25" s="6" t="s">
        <v>16</v>
      </c>
      <c r="H25" s="16">
        <v>20</v>
      </c>
      <c r="I25" s="19">
        <f>SUM(I19:I23)</f>
        <v>150</v>
      </c>
      <c r="J25" s="20">
        <f>(I25/8) * 0.95</f>
        <v>17.8125</v>
      </c>
      <c r="K25" s="161"/>
      <c r="L25" s="162"/>
      <c r="M25" s="162"/>
      <c r="N25" s="1"/>
    </row>
    <row r="26" spans="2:14" ht="16" thickBot="1"/>
    <row r="27" spans="2:14" ht="16" thickBot="1">
      <c r="B27" s="24" t="s">
        <v>31</v>
      </c>
      <c r="C27" s="25" t="s">
        <v>19</v>
      </c>
      <c r="D27" s="26" t="s">
        <v>20</v>
      </c>
      <c r="E27" s="27" t="s">
        <v>23</v>
      </c>
    </row>
    <row r="28" spans="2:14">
      <c r="B28" s="28">
        <v>1</v>
      </c>
      <c r="C28" s="23" t="s">
        <v>22</v>
      </c>
      <c r="D28" s="29" t="s">
        <v>21</v>
      </c>
      <c r="E28" s="30" t="s">
        <v>24</v>
      </c>
    </row>
    <row r="29" spans="2:14">
      <c r="B29" s="34">
        <v>2</v>
      </c>
      <c r="C29" s="35" t="s">
        <v>26</v>
      </c>
      <c r="D29" s="36" t="s">
        <v>25</v>
      </c>
      <c r="E29" s="37" t="s">
        <v>27</v>
      </c>
    </row>
    <row r="30" spans="2:14">
      <c r="B30" s="133">
        <v>3</v>
      </c>
      <c r="C30" s="134" t="s">
        <v>29</v>
      </c>
      <c r="D30" s="134" t="s">
        <v>28</v>
      </c>
      <c r="E30" s="135" t="s">
        <v>30</v>
      </c>
    </row>
    <row r="31" spans="2:14">
      <c r="B31" s="136">
        <v>4</v>
      </c>
      <c r="C31" s="137" t="s">
        <v>33</v>
      </c>
      <c r="D31" s="137" t="s">
        <v>32</v>
      </c>
      <c r="E31" s="138" t="s">
        <v>34</v>
      </c>
    </row>
    <row r="32" spans="2:14">
      <c r="B32" s="114">
        <v>5</v>
      </c>
      <c r="C32" s="112"/>
      <c r="D32" s="113" t="s">
        <v>200</v>
      </c>
      <c r="E32" s="115"/>
    </row>
  </sheetData>
  <phoneticPr fontId="5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topLeftCell="E1" zoomScale="200" workbookViewId="0">
      <selection activeCell="J7" sqref="J7:J14"/>
    </sheetView>
  </sheetViews>
  <sheetFormatPr defaultColWidth="10.83203125" defaultRowHeight="15.5"/>
  <cols>
    <col min="1" max="1" width="10.83203125" style="38"/>
    <col min="2" max="2" width="15.5" style="38" customWidth="1"/>
    <col min="3" max="3" width="17" style="38" customWidth="1"/>
    <col min="4" max="4" width="16.6640625" style="38" bestFit="1" customWidth="1"/>
    <col min="5" max="5" width="16.6640625" style="38" customWidth="1"/>
    <col min="6" max="6" width="16.6640625" style="38" bestFit="1" customWidth="1"/>
    <col min="7" max="7" width="15.83203125" style="38" customWidth="1"/>
    <col min="8" max="8" width="16.6640625" style="38" bestFit="1" customWidth="1"/>
    <col min="9" max="9" width="17.33203125" style="38" customWidth="1"/>
    <col min="10" max="10" width="16.6640625" style="38" bestFit="1" customWidth="1"/>
    <col min="11" max="11" width="17.1640625" style="38" customWidth="1"/>
    <col min="12" max="12" width="16.6640625" style="38" bestFit="1" customWidth="1"/>
    <col min="13" max="13" width="16.5" style="38" customWidth="1"/>
    <col min="14" max="14" width="16.6640625" style="38" bestFit="1" customWidth="1"/>
    <col min="15" max="16384" width="10.83203125" style="38"/>
  </cols>
  <sheetData>
    <row r="1" spans="1:14">
      <c r="A1" s="38" t="s">
        <v>173</v>
      </c>
    </row>
    <row r="3" spans="1:14">
      <c r="B3" s="38" t="s">
        <v>174</v>
      </c>
    </row>
    <row r="4" spans="1:14" ht="16" thickBot="1">
      <c r="C4" s="197" t="s">
        <v>201</v>
      </c>
      <c r="D4" s="197"/>
      <c r="E4" s="197"/>
      <c r="F4" s="197"/>
      <c r="I4" s="197" t="s">
        <v>202</v>
      </c>
      <c r="J4" s="197"/>
      <c r="K4" s="197"/>
      <c r="L4" s="197"/>
    </row>
    <row r="5" spans="1:14">
      <c r="B5" s="49" t="s">
        <v>0</v>
      </c>
      <c r="C5" s="50">
        <v>1</v>
      </c>
      <c r="D5" s="50">
        <v>2</v>
      </c>
      <c r="E5" s="50">
        <v>3</v>
      </c>
      <c r="F5" s="50">
        <v>4</v>
      </c>
      <c r="G5" s="50">
        <v>5</v>
      </c>
      <c r="H5" s="50">
        <v>6</v>
      </c>
      <c r="I5" s="50">
        <v>7</v>
      </c>
      <c r="J5" s="50">
        <v>8</v>
      </c>
      <c r="K5" s="50">
        <v>9</v>
      </c>
      <c r="L5" s="50">
        <v>10</v>
      </c>
      <c r="M5" s="50">
        <v>11</v>
      </c>
      <c r="N5" s="51">
        <v>12</v>
      </c>
    </row>
    <row r="6" spans="1:14" ht="16" thickBot="1">
      <c r="B6" s="52"/>
      <c r="C6" s="116" t="s">
        <v>95</v>
      </c>
      <c r="D6" s="116" t="s">
        <v>95</v>
      </c>
      <c r="E6" s="117" t="s">
        <v>113</v>
      </c>
      <c r="F6" s="117" t="s">
        <v>113</v>
      </c>
      <c r="G6" s="118"/>
      <c r="H6" s="118"/>
      <c r="I6" s="116" t="s">
        <v>95</v>
      </c>
      <c r="J6" s="116" t="s">
        <v>95</v>
      </c>
      <c r="K6" s="117" t="s">
        <v>113</v>
      </c>
      <c r="L6" s="117" t="s">
        <v>113</v>
      </c>
      <c r="M6" s="118"/>
      <c r="N6" s="118"/>
    </row>
    <row r="7" spans="1:14">
      <c r="B7" s="52" t="s">
        <v>1</v>
      </c>
      <c r="C7" s="53">
        <v>9107</v>
      </c>
      <c r="D7" s="54" t="s">
        <v>7</v>
      </c>
      <c r="E7" s="55">
        <v>9107</v>
      </c>
      <c r="F7" s="56" t="s">
        <v>7</v>
      </c>
      <c r="G7" s="57"/>
      <c r="H7" s="57"/>
      <c r="I7" s="54" t="s">
        <v>222</v>
      </c>
      <c r="J7" s="54" t="s">
        <v>7</v>
      </c>
      <c r="K7" s="55" t="s">
        <v>222</v>
      </c>
      <c r="L7" s="56" t="s">
        <v>7</v>
      </c>
      <c r="M7" s="57"/>
      <c r="N7" s="58"/>
    </row>
    <row r="8" spans="1:14">
      <c r="B8" s="52" t="s">
        <v>2</v>
      </c>
      <c r="C8" s="59" t="s">
        <v>209</v>
      </c>
      <c r="D8" s="60" t="s">
        <v>216</v>
      </c>
      <c r="E8" s="61" t="s">
        <v>209</v>
      </c>
      <c r="F8" s="61" t="s">
        <v>216</v>
      </c>
      <c r="G8" s="62"/>
      <c r="H8" s="62"/>
      <c r="I8" s="63" t="s">
        <v>223</v>
      </c>
      <c r="J8" s="60" t="s">
        <v>230</v>
      </c>
      <c r="K8" s="61" t="s">
        <v>223</v>
      </c>
      <c r="L8" s="61" t="s">
        <v>230</v>
      </c>
      <c r="M8" s="62"/>
      <c r="N8" s="64"/>
    </row>
    <row r="9" spans="1:14">
      <c r="B9" s="52" t="s">
        <v>3</v>
      </c>
      <c r="C9" s="59" t="s">
        <v>210</v>
      </c>
      <c r="D9" s="60" t="s">
        <v>217</v>
      </c>
      <c r="E9" s="61" t="s">
        <v>210</v>
      </c>
      <c r="F9" s="61" t="s">
        <v>217</v>
      </c>
      <c r="G9" s="62"/>
      <c r="H9" s="62"/>
      <c r="I9" s="63" t="s">
        <v>224</v>
      </c>
      <c r="J9" s="60" t="s">
        <v>231</v>
      </c>
      <c r="K9" s="61" t="s">
        <v>224</v>
      </c>
      <c r="L9" s="61" t="s">
        <v>231</v>
      </c>
      <c r="M9" s="62"/>
      <c r="N9" s="64"/>
    </row>
    <row r="10" spans="1:14">
      <c r="B10" s="52" t="s">
        <v>4</v>
      </c>
      <c r="C10" s="59" t="s">
        <v>211</v>
      </c>
      <c r="D10" s="60" t="s">
        <v>218</v>
      </c>
      <c r="E10" s="61" t="s">
        <v>211</v>
      </c>
      <c r="F10" s="61" t="s">
        <v>218</v>
      </c>
      <c r="G10" s="62"/>
      <c r="H10" s="62"/>
      <c r="I10" s="63" t="s">
        <v>225</v>
      </c>
      <c r="J10" s="60" t="s">
        <v>232</v>
      </c>
      <c r="K10" s="61" t="s">
        <v>225</v>
      </c>
      <c r="L10" s="61" t="s">
        <v>232</v>
      </c>
      <c r="M10" s="62"/>
      <c r="N10" s="64"/>
    </row>
    <row r="11" spans="1:14">
      <c r="B11" s="52" t="s">
        <v>5</v>
      </c>
      <c r="C11" s="59" t="s">
        <v>212</v>
      </c>
      <c r="D11" s="60" t="s">
        <v>219</v>
      </c>
      <c r="E11" s="61" t="s">
        <v>212</v>
      </c>
      <c r="F11" s="61" t="s">
        <v>219</v>
      </c>
      <c r="G11" s="62"/>
      <c r="H11" s="62"/>
      <c r="I11" s="63" t="s">
        <v>226</v>
      </c>
      <c r="J11" s="60" t="s">
        <v>233</v>
      </c>
      <c r="K11" s="61" t="s">
        <v>226</v>
      </c>
      <c r="L11" s="61" t="s">
        <v>233</v>
      </c>
      <c r="M11" s="62"/>
      <c r="N11" s="64"/>
    </row>
    <row r="12" spans="1:14">
      <c r="B12" s="52" t="s">
        <v>6</v>
      </c>
      <c r="C12" s="59" t="s">
        <v>213</v>
      </c>
      <c r="D12" s="60" t="s">
        <v>220</v>
      </c>
      <c r="E12" s="61" t="s">
        <v>213</v>
      </c>
      <c r="F12" s="61" t="s">
        <v>220</v>
      </c>
      <c r="G12" s="62"/>
      <c r="H12" s="62"/>
      <c r="I12" s="63" t="s">
        <v>227</v>
      </c>
      <c r="J12" s="60" t="s">
        <v>234</v>
      </c>
      <c r="K12" s="61" t="s">
        <v>227</v>
      </c>
      <c r="L12" s="61" t="s">
        <v>234</v>
      </c>
      <c r="M12" s="62"/>
      <c r="N12" s="64"/>
    </row>
    <row r="13" spans="1:14">
      <c r="B13" s="52" t="s">
        <v>8</v>
      </c>
      <c r="C13" s="59" t="s">
        <v>214</v>
      </c>
      <c r="D13" s="60" t="s">
        <v>221</v>
      </c>
      <c r="E13" s="61" t="s">
        <v>214</v>
      </c>
      <c r="F13" s="61" t="s">
        <v>221</v>
      </c>
      <c r="G13" s="62"/>
      <c r="H13" s="62"/>
      <c r="I13" s="63" t="s">
        <v>228</v>
      </c>
      <c r="J13" s="60" t="s">
        <v>235</v>
      </c>
      <c r="K13" s="61" t="s">
        <v>228</v>
      </c>
      <c r="L13" s="61" t="s">
        <v>235</v>
      </c>
      <c r="M13" s="62"/>
      <c r="N13" s="64"/>
    </row>
    <row r="14" spans="1:14" ht="16" thickBot="1">
      <c r="B14" s="65" t="s">
        <v>9</v>
      </c>
      <c r="C14" s="66" t="s">
        <v>215</v>
      </c>
      <c r="D14" s="67" t="s">
        <v>111</v>
      </c>
      <c r="E14" s="68" t="s">
        <v>215</v>
      </c>
      <c r="F14" s="69" t="s">
        <v>111</v>
      </c>
      <c r="G14" s="70"/>
      <c r="H14" s="70"/>
      <c r="I14" s="67" t="s">
        <v>229</v>
      </c>
      <c r="J14" s="67" t="s">
        <v>111</v>
      </c>
      <c r="K14" s="68" t="s">
        <v>229</v>
      </c>
      <c r="L14" s="69" t="s">
        <v>111</v>
      </c>
      <c r="M14" s="70"/>
      <c r="N14" s="71"/>
    </row>
    <row r="15" spans="1:14">
      <c r="C15" s="72"/>
      <c r="D15" s="72"/>
      <c r="E15" s="72"/>
      <c r="F15" s="72"/>
    </row>
    <row r="16" spans="1:14">
      <c r="B16" s="73" t="s">
        <v>175</v>
      </c>
      <c r="C16" s="72"/>
      <c r="D16" s="72"/>
      <c r="E16" s="72"/>
    </row>
    <row r="17" spans="2:20">
      <c r="C17" s="72"/>
      <c r="E17" s="72"/>
      <c r="F17" s="72"/>
    </row>
    <row r="18" spans="2:20" hidden="1">
      <c r="B18" s="49" t="s">
        <v>0</v>
      </c>
      <c r="C18" s="74">
        <v>1</v>
      </c>
      <c r="D18" s="74">
        <v>2</v>
      </c>
      <c r="E18" s="74">
        <v>3</v>
      </c>
      <c r="F18" s="74">
        <v>4</v>
      </c>
      <c r="G18" s="50">
        <v>5</v>
      </c>
      <c r="H18" s="50">
        <v>6</v>
      </c>
      <c r="I18" s="50">
        <v>7</v>
      </c>
      <c r="J18" s="50">
        <v>8</v>
      </c>
      <c r="K18" s="50">
        <v>9</v>
      </c>
      <c r="L18" s="50">
        <v>10</v>
      </c>
      <c r="M18" s="50">
        <v>11</v>
      </c>
      <c r="N18" s="51">
        <v>12</v>
      </c>
    </row>
    <row r="19" spans="2:20" hidden="1">
      <c r="B19" s="52"/>
      <c r="C19" s="75" t="s">
        <v>95</v>
      </c>
      <c r="D19" s="76" t="s">
        <v>95</v>
      </c>
      <c r="E19" s="76" t="s">
        <v>95</v>
      </c>
      <c r="F19" s="77" t="s">
        <v>95</v>
      </c>
      <c r="G19" s="76" t="s">
        <v>95</v>
      </c>
      <c r="H19" s="77" t="s">
        <v>95</v>
      </c>
      <c r="I19" s="78" t="s">
        <v>113</v>
      </c>
      <c r="J19" s="55" t="s">
        <v>113</v>
      </c>
      <c r="K19" s="55" t="s">
        <v>113</v>
      </c>
      <c r="L19" s="55" t="s">
        <v>113</v>
      </c>
      <c r="M19" s="55" t="s">
        <v>113</v>
      </c>
      <c r="N19" s="79" t="s">
        <v>113</v>
      </c>
      <c r="P19" s="38" t="str">
        <f>CONCATENATE(E20, "-5b")</f>
        <v>A08-8b-5b</v>
      </c>
      <c r="Q19" s="38" t="str">
        <f>CONCATENATE(F20, "-5b")</f>
        <v>NTC-8b-5b</v>
      </c>
      <c r="S19" s="78" t="s">
        <v>113</v>
      </c>
      <c r="T19" s="79" t="s">
        <v>113</v>
      </c>
    </row>
    <row r="20" spans="2:20" hidden="1">
      <c r="B20" s="52" t="s">
        <v>1</v>
      </c>
      <c r="C20" s="59" t="s">
        <v>176</v>
      </c>
      <c r="D20" s="63" t="s">
        <v>177</v>
      </c>
      <c r="E20" s="63" t="s">
        <v>178</v>
      </c>
      <c r="F20" s="80" t="s">
        <v>179</v>
      </c>
      <c r="G20" s="63" t="s">
        <v>180</v>
      </c>
      <c r="H20" s="80" t="s">
        <v>7</v>
      </c>
      <c r="I20" s="81" t="s">
        <v>176</v>
      </c>
      <c r="J20" s="82" t="s">
        <v>177</v>
      </c>
      <c r="K20" s="61" t="s">
        <v>178</v>
      </c>
      <c r="L20" s="82" t="s">
        <v>179</v>
      </c>
      <c r="M20" s="61" t="s">
        <v>180</v>
      </c>
      <c r="N20" s="83" t="s">
        <v>7</v>
      </c>
      <c r="P20" s="38" t="str">
        <f t="shared" ref="P20:Q27" si="0">CONCATENATE(E21, "-5b")</f>
        <v>B08-8b-5b</v>
      </c>
      <c r="Q20" s="38" t="str">
        <f t="shared" si="0"/>
        <v>A08-8b-5b</v>
      </c>
      <c r="S20" s="84" t="s">
        <v>94</v>
      </c>
      <c r="T20" s="83" t="s">
        <v>7</v>
      </c>
    </row>
    <row r="21" spans="2:20" hidden="1">
      <c r="B21" s="52" t="s">
        <v>2</v>
      </c>
      <c r="C21" s="59" t="s">
        <v>181</v>
      </c>
      <c r="D21" s="63" t="s">
        <v>176</v>
      </c>
      <c r="E21" s="63" t="s">
        <v>182</v>
      </c>
      <c r="F21" s="80" t="s">
        <v>178</v>
      </c>
      <c r="G21" s="63" t="s">
        <v>180</v>
      </c>
      <c r="H21" s="80" t="s">
        <v>180</v>
      </c>
      <c r="I21" s="81" t="s">
        <v>181</v>
      </c>
      <c r="J21" s="61" t="s">
        <v>176</v>
      </c>
      <c r="K21" s="61" t="s">
        <v>182</v>
      </c>
      <c r="L21" s="61" t="s">
        <v>178</v>
      </c>
      <c r="M21" s="61" t="s">
        <v>180</v>
      </c>
      <c r="N21" s="85" t="s">
        <v>180</v>
      </c>
      <c r="P21" s="38" t="str">
        <f t="shared" si="0"/>
        <v>C08-8b-5b</v>
      </c>
      <c r="Q21" s="38" t="str">
        <f t="shared" si="0"/>
        <v>B08-8b-5b</v>
      </c>
      <c r="S21" s="84" t="s">
        <v>96</v>
      </c>
      <c r="T21" s="83" t="s">
        <v>103</v>
      </c>
    </row>
    <row r="22" spans="2:20" hidden="1">
      <c r="B22" s="52" t="s">
        <v>3</v>
      </c>
      <c r="C22" s="59" t="s">
        <v>183</v>
      </c>
      <c r="D22" s="63" t="s">
        <v>181</v>
      </c>
      <c r="E22" s="63" t="s">
        <v>184</v>
      </c>
      <c r="F22" s="80" t="s">
        <v>182</v>
      </c>
      <c r="G22" s="63" t="s">
        <v>180</v>
      </c>
      <c r="H22" s="80" t="s">
        <v>180</v>
      </c>
      <c r="I22" s="81" t="s">
        <v>183</v>
      </c>
      <c r="J22" s="61" t="s">
        <v>181</v>
      </c>
      <c r="K22" s="61" t="s">
        <v>184</v>
      </c>
      <c r="L22" s="61" t="s">
        <v>182</v>
      </c>
      <c r="M22" s="61" t="s">
        <v>180</v>
      </c>
      <c r="N22" s="85" t="s">
        <v>180</v>
      </c>
      <c r="P22" s="38" t="str">
        <f t="shared" si="0"/>
        <v>D08-8b-5b</v>
      </c>
      <c r="Q22" s="38" t="str">
        <f t="shared" si="0"/>
        <v>C08-8b-5b</v>
      </c>
      <c r="S22" s="84" t="s">
        <v>97</v>
      </c>
      <c r="T22" s="83" t="s">
        <v>104</v>
      </c>
    </row>
    <row r="23" spans="2:20" hidden="1">
      <c r="B23" s="52" t="s">
        <v>4</v>
      </c>
      <c r="C23" s="59" t="s">
        <v>185</v>
      </c>
      <c r="D23" s="63" t="s">
        <v>183</v>
      </c>
      <c r="E23" s="63" t="s">
        <v>186</v>
      </c>
      <c r="F23" s="80" t="s">
        <v>184</v>
      </c>
      <c r="G23" s="63" t="s">
        <v>180</v>
      </c>
      <c r="H23" s="80" t="s">
        <v>180</v>
      </c>
      <c r="I23" s="81" t="s">
        <v>185</v>
      </c>
      <c r="J23" s="61" t="s">
        <v>183</v>
      </c>
      <c r="K23" s="61" t="s">
        <v>186</v>
      </c>
      <c r="L23" s="61" t="s">
        <v>184</v>
      </c>
      <c r="M23" s="61" t="s">
        <v>180</v>
      </c>
      <c r="N23" s="85" t="s">
        <v>180</v>
      </c>
      <c r="P23" s="38" t="str">
        <f t="shared" si="0"/>
        <v>E08-8b-5b</v>
      </c>
      <c r="Q23" s="38" t="str">
        <f t="shared" si="0"/>
        <v>D08-8b-5b</v>
      </c>
      <c r="S23" s="84" t="s">
        <v>98</v>
      </c>
      <c r="T23" s="83" t="s">
        <v>105</v>
      </c>
    </row>
    <row r="24" spans="2:20" hidden="1">
      <c r="B24" s="52" t="s">
        <v>5</v>
      </c>
      <c r="C24" s="59" t="s">
        <v>187</v>
      </c>
      <c r="D24" s="63" t="s">
        <v>185</v>
      </c>
      <c r="E24" s="63" t="s">
        <v>188</v>
      </c>
      <c r="F24" s="80" t="s">
        <v>186</v>
      </c>
      <c r="G24" s="63" t="s">
        <v>180</v>
      </c>
      <c r="H24" s="80" t="s">
        <v>180</v>
      </c>
      <c r="I24" s="81" t="s">
        <v>187</v>
      </c>
      <c r="J24" s="61" t="s">
        <v>185</v>
      </c>
      <c r="K24" s="61" t="s">
        <v>188</v>
      </c>
      <c r="L24" s="61" t="s">
        <v>186</v>
      </c>
      <c r="M24" s="61" t="s">
        <v>180</v>
      </c>
      <c r="N24" s="85" t="s">
        <v>180</v>
      </c>
      <c r="P24" s="38" t="str">
        <f t="shared" si="0"/>
        <v>F08-8b-5b</v>
      </c>
      <c r="Q24" s="38" t="str">
        <f t="shared" si="0"/>
        <v>E08-8b-5b</v>
      </c>
      <c r="S24" s="84" t="s">
        <v>99</v>
      </c>
      <c r="T24" s="83" t="s">
        <v>106</v>
      </c>
    </row>
    <row r="25" spans="2:20" hidden="1">
      <c r="B25" s="52" t="s">
        <v>6</v>
      </c>
      <c r="C25" s="59" t="s">
        <v>189</v>
      </c>
      <c r="D25" s="63" t="s">
        <v>187</v>
      </c>
      <c r="E25" s="63" t="s">
        <v>190</v>
      </c>
      <c r="F25" s="80" t="s">
        <v>188</v>
      </c>
      <c r="G25" s="63" t="s">
        <v>180</v>
      </c>
      <c r="H25" s="80" t="s">
        <v>180</v>
      </c>
      <c r="I25" s="81" t="s">
        <v>189</v>
      </c>
      <c r="J25" s="61" t="s">
        <v>187</v>
      </c>
      <c r="K25" s="61" t="s">
        <v>190</v>
      </c>
      <c r="L25" s="61" t="s">
        <v>188</v>
      </c>
      <c r="M25" s="61" t="s">
        <v>180</v>
      </c>
      <c r="N25" s="85" t="s">
        <v>180</v>
      </c>
      <c r="P25" s="38" t="str">
        <f t="shared" si="0"/>
        <v>G08-8b-5b</v>
      </c>
      <c r="Q25" s="38" t="str">
        <f t="shared" si="0"/>
        <v>F08-8b-5b</v>
      </c>
      <c r="S25" s="84" t="s">
        <v>100</v>
      </c>
      <c r="T25" s="83" t="s">
        <v>107</v>
      </c>
    </row>
    <row r="26" spans="2:20" hidden="1">
      <c r="B26" s="52" t="s">
        <v>8</v>
      </c>
      <c r="C26" s="59" t="s">
        <v>191</v>
      </c>
      <c r="D26" s="63" t="s">
        <v>189</v>
      </c>
      <c r="E26" s="63" t="s">
        <v>192</v>
      </c>
      <c r="F26" s="80" t="s">
        <v>190</v>
      </c>
      <c r="G26" s="63" t="s">
        <v>180</v>
      </c>
      <c r="H26" s="80" t="s">
        <v>180</v>
      </c>
      <c r="I26" s="81" t="s">
        <v>191</v>
      </c>
      <c r="J26" s="61" t="s">
        <v>189</v>
      </c>
      <c r="K26" s="61" t="s">
        <v>192</v>
      </c>
      <c r="L26" s="61" t="s">
        <v>190</v>
      </c>
      <c r="M26" s="61" t="s">
        <v>180</v>
      </c>
      <c r="N26" s="85" t="s">
        <v>180</v>
      </c>
      <c r="P26" s="38" t="str">
        <f t="shared" si="0"/>
        <v>H08-8b-5b</v>
      </c>
      <c r="Q26" s="38" t="str">
        <f t="shared" si="0"/>
        <v>Positive Control-8b-5b</v>
      </c>
      <c r="S26" s="84" t="s">
        <v>101</v>
      </c>
      <c r="T26" s="83" t="s">
        <v>108</v>
      </c>
    </row>
    <row r="27" spans="2:20" ht="16" hidden="1" thickBot="1">
      <c r="B27" s="65" t="s">
        <v>9</v>
      </c>
      <c r="C27" s="66" t="s">
        <v>193</v>
      </c>
      <c r="D27" s="67" t="s">
        <v>194</v>
      </c>
      <c r="E27" s="67" t="s">
        <v>195</v>
      </c>
      <c r="F27" s="86" t="s">
        <v>196</v>
      </c>
      <c r="G27" s="67" t="s">
        <v>180</v>
      </c>
      <c r="H27" s="86" t="s">
        <v>111</v>
      </c>
      <c r="I27" s="87" t="s">
        <v>193</v>
      </c>
      <c r="J27" s="69" t="s">
        <v>194</v>
      </c>
      <c r="K27" s="68" t="s">
        <v>195</v>
      </c>
      <c r="L27" s="69" t="s">
        <v>196</v>
      </c>
      <c r="M27" s="68" t="s">
        <v>180</v>
      </c>
      <c r="N27" s="88" t="s">
        <v>111</v>
      </c>
      <c r="P27" s="38" t="str">
        <f t="shared" si="0"/>
        <v>-5b</v>
      </c>
      <c r="Q27" s="38" t="str">
        <f t="shared" si="0"/>
        <v>-5b</v>
      </c>
      <c r="S27" s="89" t="s">
        <v>102</v>
      </c>
      <c r="T27" s="88" t="s">
        <v>111</v>
      </c>
    </row>
    <row r="28" spans="2:20" ht="16" thickBot="1"/>
    <row r="29" spans="2:20" ht="16" thickBot="1">
      <c r="B29" s="90"/>
      <c r="C29" s="91" t="s">
        <v>197</v>
      </c>
      <c r="D29" s="92"/>
      <c r="E29" s="93"/>
      <c r="F29" s="94"/>
      <c r="G29" s="94"/>
      <c r="H29" s="198"/>
      <c r="I29" s="198"/>
      <c r="J29" s="94"/>
      <c r="K29" s="94"/>
      <c r="L29" s="94"/>
      <c r="M29" s="94"/>
      <c r="N29" s="94"/>
    </row>
    <row r="30" spans="2:20">
      <c r="B30" s="49"/>
      <c r="C30" s="95" t="s">
        <v>10</v>
      </c>
      <c r="D30" s="96">
        <v>34</v>
      </c>
      <c r="E30" s="97"/>
      <c r="F30" s="98"/>
      <c r="G30" s="98"/>
      <c r="H30" s="196"/>
      <c r="I30" s="196"/>
      <c r="J30" s="98"/>
      <c r="K30" s="98"/>
      <c r="L30" s="98"/>
      <c r="M30" s="98"/>
      <c r="N30" s="98"/>
    </row>
    <row r="31" spans="2:20">
      <c r="B31" s="99" t="s">
        <v>11</v>
      </c>
      <c r="C31" s="100">
        <v>5</v>
      </c>
      <c r="D31" s="96">
        <f>(C31*$D$30) * 1.1</f>
        <v>187.00000000000003</v>
      </c>
      <c r="E31" s="97"/>
      <c r="F31" s="98"/>
      <c r="G31" s="98"/>
      <c r="H31" s="196"/>
      <c r="I31" s="196"/>
      <c r="J31" s="98"/>
      <c r="K31" s="98"/>
      <c r="L31" s="98"/>
      <c r="M31" s="98"/>
      <c r="N31" s="98"/>
    </row>
    <row r="32" spans="2:20">
      <c r="B32" s="99" t="s">
        <v>12</v>
      </c>
      <c r="C32" s="100">
        <v>2</v>
      </c>
      <c r="D32" s="96">
        <f>(C32*$D$30) * 1.1</f>
        <v>74.800000000000011</v>
      </c>
      <c r="E32" s="97"/>
      <c r="F32" s="98"/>
      <c r="G32" s="98"/>
      <c r="H32" s="195"/>
      <c r="I32" s="195"/>
      <c r="J32" s="98"/>
      <c r="K32" s="98"/>
      <c r="L32" s="98"/>
      <c r="M32" s="98"/>
      <c r="N32" s="98"/>
    </row>
    <row r="33" spans="2:14">
      <c r="B33" s="99" t="s">
        <v>13</v>
      </c>
      <c r="C33" s="100">
        <v>1</v>
      </c>
      <c r="D33" s="96">
        <f>(C33*$D$30) * 1.1</f>
        <v>37.400000000000006</v>
      </c>
      <c r="E33" s="97"/>
      <c r="F33" s="98"/>
      <c r="G33" s="98"/>
      <c r="H33" s="196"/>
      <c r="I33" s="196"/>
      <c r="J33" s="98"/>
      <c r="K33" s="98"/>
      <c r="L33" s="94"/>
      <c r="M33" s="94"/>
      <c r="N33" s="94"/>
    </row>
    <row r="34" spans="2:14">
      <c r="B34" s="99" t="s">
        <v>14</v>
      </c>
      <c r="C34" s="100">
        <v>2</v>
      </c>
      <c r="D34" s="96">
        <f>(C34*$D$30) * 1.1</f>
        <v>74.800000000000011</v>
      </c>
      <c r="E34" s="97"/>
      <c r="F34" s="98"/>
      <c r="G34" s="98"/>
      <c r="H34" s="98"/>
      <c r="I34" s="98"/>
      <c r="J34" s="98"/>
      <c r="K34" s="98"/>
      <c r="L34" s="94"/>
      <c r="M34" s="94"/>
      <c r="N34" s="94"/>
    </row>
    <row r="35" spans="2:14">
      <c r="B35" s="99" t="s">
        <v>15</v>
      </c>
      <c r="C35" s="100">
        <v>5</v>
      </c>
      <c r="D35" s="96">
        <f>(C35*$D$30) * 1.1</f>
        <v>187.00000000000003</v>
      </c>
      <c r="E35" s="97"/>
      <c r="F35" s="98"/>
      <c r="G35" s="98"/>
      <c r="H35" s="98"/>
      <c r="I35" s="98"/>
      <c r="J35" s="98"/>
      <c r="K35" s="98"/>
      <c r="L35" s="94"/>
      <c r="M35" s="94"/>
      <c r="N35" s="94"/>
    </row>
    <row r="36" spans="2:14">
      <c r="B36" s="99" t="s">
        <v>17</v>
      </c>
      <c r="C36" s="100">
        <v>5</v>
      </c>
      <c r="D36" s="101"/>
      <c r="E36" s="97"/>
      <c r="F36" s="98"/>
      <c r="G36" s="98"/>
      <c r="H36" s="98"/>
      <c r="I36" s="98"/>
      <c r="J36" s="98"/>
      <c r="K36" s="98"/>
      <c r="L36" s="94"/>
      <c r="M36" s="94"/>
      <c r="N36" s="94"/>
    </row>
    <row r="37" spans="2:14" ht="16" thickBot="1">
      <c r="B37" s="102" t="s">
        <v>16</v>
      </c>
      <c r="C37" s="103">
        <v>20</v>
      </c>
      <c r="D37" s="104">
        <f>SUM(D31:D35)</f>
        <v>561.00000000000011</v>
      </c>
      <c r="E37" s="105">
        <f>(D37/8) * 0.95</f>
        <v>66.618750000000006</v>
      </c>
      <c r="F37" s="98"/>
      <c r="G37" s="98"/>
      <c r="H37" s="98"/>
      <c r="I37" s="98"/>
      <c r="J37" s="98"/>
      <c r="K37" s="98"/>
      <c r="L37" s="94"/>
      <c r="M37" s="94"/>
      <c r="N37" s="94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38682F27-A8EF-41FF-942F-437AAFDCACF7}"/>
</file>

<file path=customXml/itemProps2.xml><?xml version="1.0" encoding="utf-8"?>
<ds:datastoreItem xmlns:ds="http://schemas.openxmlformats.org/officeDocument/2006/customXml" ds:itemID="{1181D264-09F0-442E-BBCF-5CC8649FF8F3}"/>
</file>

<file path=customXml/itemProps3.xml><?xml version="1.0" encoding="utf-8"?>
<ds:datastoreItem xmlns:ds="http://schemas.openxmlformats.org/officeDocument/2006/customXml" ds:itemID="{65C467E0-ACF0-433B-87AB-C51BB1CCB719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Results</vt:lpstr>
      <vt:lpstr>Results (2)</vt:lpstr>
      <vt:lpstr>Variant ddPCR data</vt:lpstr>
      <vt:lpstr>Results N2 N1 "Regular" samples</vt:lpstr>
      <vt:lpstr>Results N2 N1 "Regular" sam (2)</vt:lpstr>
      <vt:lpstr>Variant N1 N2 ddPCR data</vt:lpstr>
      <vt:lpstr>Regular N1 N2 ddPCR data</vt:lpstr>
      <vt:lpstr>Layout Variant assays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2021-10-08T21:43:23Z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